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vSittert\Documents\TL SDBIP\"/>
    </mc:Choice>
  </mc:AlternateContent>
  <bookViews>
    <workbookView xWindow="0" yWindow="0" windowWidth="20490" windowHeight="7455"/>
  </bookViews>
  <sheets>
    <sheet name="Sheet1" sheetId="1" r:id="rId1"/>
  </sheets>
  <externalReferences>
    <externalReference r:id="rId2"/>
  </externalReferences>
  <definedNames>
    <definedName name="calctype">'[1]1. Lists'!$BQ$3:$BQ$10</definedName>
    <definedName name="Dir">'[1]1. Lists'!$A$3:$A$26</definedName>
    <definedName name="driver">'[1]1. Lists'!$BO$3:$BO$52</definedName>
    <definedName name="gfs">'[1]1. Lists'!$T$3:$T$152</definedName>
    <definedName name="munkpa">'[1]1. Lists'!$W$3:$W$52</definedName>
    <definedName name="natkpa">'[1]1. Lists'!$AA$3:$AA$7</definedName>
    <definedName name="natout">'[1]1. Lists'!$AK$3:$AK$52</definedName>
    <definedName name="NDP_Objective">'[1]1. Lists'!$AE$3:$AE$52</definedName>
    <definedName name="riskrate">'[1]1. Lists'!$BD$3:$BD$22</definedName>
    <definedName name="targettype">'[1]1. Lists'!$BU$3:$BU$5</definedName>
    <definedName name="tlobj">'[1]1. Lists'!$AS$3:$AS$52</definedName>
    <definedName name="top_annual">[1]SETUP!$I$50</definedName>
    <definedName name="top_area">[1]SETUP!$I$38</definedName>
    <definedName name="top_baseline">[1]SETUP!$I$40</definedName>
    <definedName name="top_calctype">[1]SETUP!$I$48</definedName>
    <definedName name="top_dirid">[1]SETUP!$I$23</definedName>
    <definedName name="top_gfsid">[1]SETUP!$I$26</definedName>
    <definedName name="top_idpid">[1]SETUP!$I$31</definedName>
    <definedName name="top_idpref">[1]SETUP!$I$25</definedName>
    <definedName name="top_mtas">[1]SETUP!$I$43</definedName>
    <definedName name="top_munkpa">[1]SETUP!$I$32</definedName>
    <definedName name="top_natkpaid">[1]SETUP!$I$28</definedName>
    <definedName name="top_natoutcomeid">[1]SETUP!$I$27</definedName>
    <definedName name="top_ndpid">[1]SETUP!$I$30</definedName>
    <definedName name="top_new1">[1]SETUP!$I$44</definedName>
    <definedName name="top_new2">[1]SETUP!$I$45</definedName>
    <definedName name="top_new3">[1]SETUP!$I$46</definedName>
    <definedName name="top_ownerid">[1]SETUP!$I$39</definedName>
    <definedName name="top_pdoid">[1]SETUP!$I$29</definedName>
    <definedName name="top_poe">[1]SETUP!$I$41</definedName>
    <definedName name="top_psoid">[1]SETUP!$I$36</definedName>
    <definedName name="top_pyp">[1]SETUP!$I$42</definedName>
    <definedName name="top_repcate">[1]SETUP!$I$47</definedName>
    <definedName name="top_repkpi">[1]SETUP!$I$24</definedName>
    <definedName name="top_revised">[1]SETUP!$I$51</definedName>
    <definedName name="top_risk">[1]SETUP!$I$35</definedName>
    <definedName name="top_targettype">[1]SETUP!$I$49</definedName>
    <definedName name="top_unit">[1]SETUP!$I$34</definedName>
    <definedName name="top_value">[1]SETUP!$I$33</definedName>
    <definedName name="top_ward">[1]SETUP!$I$37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2" i="1" l="1"/>
  <c r="AN2" i="1"/>
  <c r="AL2" i="1"/>
  <c r="AJ2" i="1"/>
  <c r="AI2" i="1"/>
  <c r="AH2" i="1"/>
  <c r="AG2" i="1"/>
  <c r="AF2" i="1"/>
  <c r="AE2" i="1"/>
  <c r="AD2" i="1"/>
  <c r="AC2" i="1"/>
  <c r="AB2" i="1"/>
  <c r="AA2" i="1"/>
  <c r="Z2" i="1"/>
  <c r="Y2" i="1"/>
  <c r="W2" i="1"/>
  <c r="V2" i="1"/>
  <c r="U2" i="1"/>
  <c r="T2" i="1"/>
  <c r="R2" i="1"/>
  <c r="P2" i="1"/>
  <c r="N2" i="1"/>
  <c r="L2" i="1"/>
  <c r="J2" i="1"/>
  <c r="H2" i="1"/>
  <c r="F2" i="1"/>
  <c r="E2" i="1"/>
  <c r="D2" i="1"/>
  <c r="B2" i="1"/>
</calcChain>
</file>

<file path=xl/sharedStrings.xml><?xml version="1.0" encoding="utf-8"?>
<sst xmlns="http://schemas.openxmlformats.org/spreadsheetml/2006/main" count="2345" uniqueCount="406">
  <si>
    <t>TL-SDBIP 2020/21</t>
  </si>
  <si>
    <t>Assist</t>
  </si>
  <si>
    <t>Q1</t>
  </si>
  <si>
    <t>Q2</t>
  </si>
  <si>
    <t>Q3</t>
  </si>
  <si>
    <t>Q4</t>
  </si>
  <si>
    <t>Office of the Municipal Manager</t>
  </si>
  <si>
    <t>Yes</t>
  </si>
  <si>
    <t>Executive and Council [Core function]  - Municipal Manager, Town Secretary and Chief Executive</t>
  </si>
  <si>
    <t>Sustainable human settlements and improved quality of household life</t>
  </si>
  <si>
    <t>Basic Service Delivery</t>
  </si>
  <si>
    <t>To budget strategically</t>
  </si>
  <si>
    <t>Developing a capable and Development State</t>
  </si>
  <si>
    <t>Sustainable Service Delivery</t>
  </si>
  <si>
    <t>The percentage of the municipal capital budget actually spent on capital projects as at 30 June 2021 (Actual amount spent on capital projects/ Total amount budgeted for capital projects) X 100</t>
  </si>
  <si>
    <t>% of municipal Capital budget spent as at 30 June 2021 [(Actual amount spent on capital projects/Total amount budgeted for capital projects) X100]</t>
  </si>
  <si>
    <t>Growth and jobs</t>
  </si>
  <si>
    <t>Director Finance</t>
  </si>
  <si>
    <t>95</t>
  </si>
  <si>
    <t>AFS and Section 71 In-Year Monthly &amp; Quarterly Budget Statement</t>
  </si>
  <si>
    <t>2</t>
  </si>
  <si>
    <t>LAST</t>
  </si>
  <si>
    <t>Last Value</t>
  </si>
  <si>
    <t>Percentage</t>
  </si>
  <si>
    <t>No</t>
  </si>
  <si>
    <t>Finance and Administration [Core function]  - Administrative and Corporate Support</t>
  </si>
  <si>
    <t>A responsive and accountable, effective and efficient local government system</t>
  </si>
  <si>
    <t>Municipal Transformation and Institutional Development</t>
  </si>
  <si>
    <t>To create an efficient, effective, economic and accountable administration</t>
  </si>
  <si>
    <t>Strengthen Financial Sustainability and further enhance Good Governance</t>
  </si>
  <si>
    <t>100% compliance with Selection &amp; Recruitment Policy when vacant posts within the 3 highest levels of management are filled subject to suitably qualified candidates</t>
  </si>
  <si>
    <t>% compliance with the selection and recruitment policy</t>
  </si>
  <si>
    <t>Empowering people</t>
  </si>
  <si>
    <t>Municipal Manager</t>
  </si>
  <si>
    <t>Minutes of Council meeting for appointment of top 2 levels &amp; appointment letter and signed service contract for level 3</t>
  </si>
  <si>
    <t>STD</t>
  </si>
  <si>
    <t>Stand-Alone</t>
  </si>
  <si>
    <t>100</t>
  </si>
  <si>
    <t>Finance and Administration [Core function]  - Human Resources</t>
  </si>
  <si>
    <t>A skilled and capable workforce to support inclusive growth</t>
  </si>
  <si>
    <t>Improve staff productivity &amp; responsiveness through quarterly leadership development meetings and/or initiatives</t>
  </si>
  <si>
    <t>Number of Leadership Forum Meetings and/or other leadership initiatives</t>
  </si>
  <si>
    <t>Attendance registers and/or copies of Power-Point presentation made during sessions and/ or programme of session held.</t>
  </si>
  <si>
    <t>ACC</t>
  </si>
  <si>
    <t>Accumulative</t>
  </si>
  <si>
    <t>Number</t>
  </si>
  <si>
    <t>Effectively manage and ensure compliance on a quarterly basis of all TL SDBIP KPI's in respect of accountable levels of management in accordance with the performance management policy</t>
  </si>
  <si>
    <t>% of quarterly compliance with all TL SDBIP KPI's in respect of accountable levels of management in accordance with the performance management policy</t>
  </si>
  <si>
    <t>Innovation and culture</t>
  </si>
  <si>
    <t>95%</t>
  </si>
  <si>
    <t>In-year performance reports and/or SDBIP report generated from the system</t>
  </si>
  <si>
    <t>Finance and Administration [Non-core Function] - Human Resources</t>
  </si>
  <si>
    <t>A development-orientated public service and inclusive citizenship</t>
  </si>
  <si>
    <t>Evaluate the performance of all staff with performance contracts (T 12 - T 18) on an annual basis according to the agreed upon performance contracts before 30 June 2021</t>
  </si>
  <si>
    <t>% of performance evaluations of all staff with performance contracts (T 12 - T18) according to the agreed upon performance contracts before 30 June 2021</t>
  </si>
  <si>
    <t>New KPI</t>
  </si>
  <si>
    <t>Minutes of evaluation session of each staff member with a performance contract (T12 - T18)</t>
  </si>
  <si>
    <t>CO</t>
  </si>
  <si>
    <t>4</t>
  </si>
  <si>
    <t>0</t>
  </si>
  <si>
    <t>Planning and Development [Core function]  - Corporate Wide Strategic Planning (IDPs, LEDs)</t>
  </si>
  <si>
    <t>To provide a transparent, ethical and corruption free municipality</t>
  </si>
  <si>
    <t>Update the Eunomia system on a monthly basis to ensure that there is adherence to the regulatory and statutory requirements of all relevant legislation and regulations and submit to EMC in the month following the month of reporting</t>
  </si>
  <si>
    <t>Number of Eunomia reports submitted to EMC to ensure the adherence to the regulatory and statutory requirements of all relevant legislation and regulations</t>
  </si>
  <si>
    <t>12</t>
  </si>
  <si>
    <t>Minutes of EMC Meeting</t>
  </si>
  <si>
    <t>11</t>
  </si>
  <si>
    <t>Internal Audit [Core function]  - Governance Function</t>
  </si>
  <si>
    <t>Municipal Financial Viability and Management</t>
  </si>
  <si>
    <t>MFMA Section 131(1): Ensure that any issues raised by the Auditor General in an Audit Report are addressed by 30 June 2021</t>
  </si>
  <si>
    <t>% of issues raised by the Auditor General in an audit report addressed by 30 June 2021</t>
  </si>
  <si>
    <t>Head Internal Audit</t>
  </si>
  <si>
    <t>Final Audit Report of Auditor-General issued after auditing financial statements &amp; PDO' s for 2019/20 financial year</t>
  </si>
  <si>
    <t>Carry Over</t>
  </si>
  <si>
    <t>Fighting Corruption</t>
  </si>
  <si>
    <t>Develop a risk based audit plan with an internal audit plan (RBAP) (MFMA - Section 165(2)(a)) &amp; submit to Audit Committee by 30 June 2021</t>
  </si>
  <si>
    <t>RBAP with internal audit programme submitted to the Audit Committee by 30 June 2021</t>
  </si>
  <si>
    <t>Audit Committee minutes</t>
  </si>
  <si>
    <t>Good Governance and Public Participation</t>
  </si>
  <si>
    <t>Convene a Councillor &amp; Senior Management strategic planning session for IDP &amp; budget process by 30 October 2020</t>
  </si>
  <si>
    <t>Strategic planning session held by 30 October 2020</t>
  </si>
  <si>
    <t>Strategic Manager</t>
  </si>
  <si>
    <t>Minutes of and/or presentation at the strategic planning and/or team building session</t>
  </si>
  <si>
    <t>Finance and Administration [Non-core Function] - Marketing, Customer Relations, Publicity and Media Co-ordination</t>
  </si>
  <si>
    <t>To communicate effectively with the public</t>
  </si>
  <si>
    <t>Communicate with the public on a regular basis through printed and social media in the official languages of the Western Cape</t>
  </si>
  <si>
    <t>Number of editions and/ or communications</t>
  </si>
  <si>
    <t>Head: Communication</t>
  </si>
  <si>
    <t>Articles published in printed media and/or press statements released, excluding social media, but including internal and/or external newsletters</t>
  </si>
  <si>
    <t>20</t>
  </si>
  <si>
    <t>5</t>
  </si>
  <si>
    <t>Number of ward committee meetings and/or engagements before 30 June 2021</t>
  </si>
  <si>
    <t>Head Strategic Services</t>
  </si>
  <si>
    <t>35</t>
  </si>
  <si>
    <t>Minutes of ward committee meetings and/or separate attendance register of each ward committee per engagement</t>
  </si>
  <si>
    <t>21</t>
  </si>
  <si>
    <t>Develop a well-functioning communications department by updating the content on the TV screens in the reception areas at the municipal offices and submit quarterly reports to the Economic Development Portfolio Committee</t>
  </si>
  <si>
    <t>Number of reports submitted to the Economic Development Portfolio Committee</t>
  </si>
  <si>
    <t>1</t>
  </si>
  <si>
    <t>Finance and Administration [Core function]  - Risk Management</t>
  </si>
  <si>
    <t>Develop a culture of zero tolerance to corruption and dishonesty by the efficient completion of disciplinary steps in terms of the Anti-Fraud and Corruption Policy</t>
  </si>
  <si>
    <t>% of transgressions initiated in terms of the Anti-Fraud and Corruption Policy</t>
  </si>
  <si>
    <t>100%</t>
  </si>
  <si>
    <t>Quarterly reports to Portfolio Committee when applicable</t>
  </si>
  <si>
    <t>Ensure continuous upkeep of the electronic contract register on IMIS and submit bi-annual reports to CFO on a quarterly basis after Municipal Manager has verified reports and signed it off</t>
  </si>
  <si>
    <t>Number of reports submitted to the CFO after report has been verified and signed by the Municipal Manager</t>
  </si>
  <si>
    <t>Signed reports submitted to the CFO</t>
  </si>
  <si>
    <t>% of Capital budget in the Office of the Municipal Manager spent as at 30 June 2021 [(Actual amount spent on capital projects/Total amount budgeted for capital projects) X100]</t>
  </si>
  <si>
    <t>Detailed Excel Capital Report &amp; Trial Balance from VESTA</t>
  </si>
  <si>
    <t>40</t>
  </si>
  <si>
    <t>60</t>
  </si>
  <si>
    <t>Community and Social Services [Non-core Function] - Education</t>
  </si>
  <si>
    <t>A better South Africa, a better Africa and world</t>
  </si>
  <si>
    <t>To create innovative partnerships with sector departments for improved education outcomes and opportunities for youth development</t>
  </si>
  <si>
    <t>Improving Education, training and innovation</t>
  </si>
  <si>
    <t>Promote a safe, healthy, educated and integrated community</t>
  </si>
  <si>
    <t>Implement the youth exchange programme between Bergrivier Municipality and Heist-op-den-Berg and submit a report to EMC by 30 June 2021</t>
  </si>
  <si>
    <t>Number of reports submitted to EMC by 30 June 2021 on the implementation of the youth exchange programme between Bergrivier Municipality and Heist-op-den-Berg</t>
  </si>
  <si>
    <t>To alleviate poverty</t>
  </si>
  <si>
    <t>Economy and Development</t>
  </si>
  <si>
    <t>Facilitate an enabling environment for economic growth</t>
  </si>
  <si>
    <t>Ensure compliance with the SOP developed providing preference to temporary employees from indigent households registered on unemployment database and submit quarterly reports to Portfolio Committee on compliance</t>
  </si>
  <si>
    <t>Number of reports submitted to Portfolio Committee of compliance with the SOP developed providing preference to temporary employees from indigent households registered on unemployment database</t>
  </si>
  <si>
    <t>Corporate Services</t>
  </si>
  <si>
    <t>The percentage of the Corporate Services capital budget excl grant funding actually spent on capital projects as at 30 June 2021 (Actual amount spent on capital projects/ Total amount budgeted for capital projects) X100</t>
  </si>
  <si>
    <t>% of Capital budget excl grant funding spent as at 30 June 20201[(Actual amount spent on capital projects/ Total amount budgeted for capital projects) X 100]</t>
  </si>
  <si>
    <t>Director Corporate Services</t>
  </si>
  <si>
    <t>AFS and Section 71 In-Year Monthly &amp; Quarterly Budget Statement compiled from VESTA Financial System each month</t>
  </si>
  <si>
    <t>Revise the organisational structure to be aligned with the "Diensstaat"-Policy BR 762 31/03/2009 and submit to EMC by 30 June 2021</t>
  </si>
  <si>
    <t>Number of organisational structure revisions to be aligned with the "Diensstaat"-policy BR 762 31/03/2009 and submitted to EMC by 30 June 2021</t>
  </si>
  <si>
    <t>Human Resources Manager</t>
  </si>
  <si>
    <t>Planning and Development [Core function]  - Development Facilitation</t>
  </si>
  <si>
    <t>To develop, manage and regulate the built environment</t>
  </si>
  <si>
    <t>Transforming Human Settlements</t>
  </si>
  <si>
    <t>Sustainable and inclusive living environment</t>
  </si>
  <si>
    <t>Monitoring of the approved RSEP project plan for Bergrivier within the approved budget</t>
  </si>
  <si>
    <t>No of Quarterly Technical meetings of RSEP co-ordinated and minutes submitted to the Corporate Services Portfolio Committee</t>
  </si>
  <si>
    <t>Mobility and spatial transformation</t>
  </si>
  <si>
    <t>Manager Planning and Development</t>
  </si>
  <si>
    <t>Minutes of RSEP Technical Com-mittee submitted to Corporate Services Portfolio Committee</t>
  </si>
  <si>
    <t>Finance and Administration [Non-core Function] - Risk Management</t>
  </si>
  <si>
    <t>Quarterly reports to Portfolio Committee or EMC when applicable</t>
  </si>
  <si>
    <t>95% of training budget spent by 30 June 2021 to implement the Work Place Skills Plan (Total amount spent on training/Total amount budgeted)x100)</t>
  </si>
  <si>
    <t>% of the training budget spent by 30 June 2021 to implement the Work Place Skills Plan</t>
  </si>
  <si>
    <t>Monthly Trial Balance Report &amp; Quarterly Budget Statement</t>
  </si>
  <si>
    <t>Develop an annual departmental strategy for Human Resources and submit to Portfolio Committee by 15 December 2020</t>
  </si>
  <si>
    <t>No of strategies submitted to Portfolio Committee by 15 December 2020</t>
  </si>
  <si>
    <t>Minutes of Corporate Services Portfolio Committee</t>
  </si>
  <si>
    <t>3</t>
  </si>
  <si>
    <t>Finance and Administration [Core function]  - Property Services</t>
  </si>
  <si>
    <t>Develop an annual departmental strategy for Planning and Development and submit to Portfolio Committee by 15 December 2020</t>
  </si>
  <si>
    <t>Develop an annual departmental strategy for Administration and submit to Portfolio Committee by 15 December 2020</t>
  </si>
  <si>
    <t>Manager Administrative Services</t>
  </si>
  <si>
    <t>Ensure that the Eunomia system is updated on a monthly basis to ensure that there is adherence to the regulatory and statutory requirements of all relevant legislation and regulations</t>
  </si>
  <si>
    <t>Percentage of Eunomia updates to ensure the adherence to the regulatory and statutory requirements of all relevant legislation and regulations</t>
  </si>
  <si>
    <t>Report generated by the Internal Auditor on updates</t>
  </si>
  <si>
    <t>Finance and Administration [Core function]  - Finance</t>
  </si>
  <si>
    <t>Ensure continuous upkeep of the electronic contract register on IMIS and submit reports bi-annually to the Municipal Manager after Director verified the report and signed it off</t>
  </si>
  <si>
    <t>Number of reports of contract register on IMIS submitted to Municipal Manager by 30 June 2021 after director verified report and signed it off.</t>
  </si>
  <si>
    <t>Signed reports submitted to the Municipal Manager</t>
  </si>
  <si>
    <t>Develop a flow chart of how complaints and enquiries must be managed into the IMIS complaint system and submit to Director's meeting b;y 15 December 2020</t>
  </si>
  <si>
    <t>Number of flow charts developed on how complaints and enquiries must be managed into the IMIS complaint system and submitted to Director's meeting by 15 December 2020</t>
  </si>
  <si>
    <t>Minutes of Director's meeting</t>
  </si>
  <si>
    <t>Review the Service Delivery Charter and submit to EMC before 30 June 2021</t>
  </si>
  <si>
    <t>Number of Reviewed Service Delivery Charters submitted to EMC before 30 June 2021</t>
  </si>
  <si>
    <t>Conduct an internal skills audit of the whole staff complement for optimal utilization of required skills and submit report via Standing Committee to EMC before 31 March 2021</t>
  </si>
  <si>
    <t>Number of internal skills audits conducted of the whole staff complement for optimal utilization of required skills submitted to EMC before 31 March 2021</t>
  </si>
  <si>
    <t>Technical Services</t>
  </si>
  <si>
    <t>Water Management [Core function]  - Water Distribution</t>
  </si>
  <si>
    <t>To develop and provide sustainable bulk and community infrastructure in support of the spatial development framework</t>
  </si>
  <si>
    <t>Limit unaccounted for water to 10% by 30 June 2021 {(Number of Kilolitres Water Purchased or Purified minus Number of Kilolitres Water Sold (incl free basic water) / Number of Kilolitres Water Purchased or Purified × 100}</t>
  </si>
  <si>
    <t>% unaccounted water by 30 June 2021 {(Number of Kilolitres Water Purchased or Purified minus Number of Kilolitres Water Sold (including Free basic water ) / Number of Kilolitres Water Purchased or Purified × 100}</t>
  </si>
  <si>
    <t>Director: Technical Services</t>
  </si>
  <si>
    <t>10</t>
  </si>
  <si>
    <t>Relevant note in Annual Financial Statements for the year ended 30 June 2021</t>
  </si>
  <si>
    <t>LASTREV</t>
  </si>
  <si>
    <t>Reverse Last Value</t>
  </si>
  <si>
    <t>Electricity [Core function]  - Electricity</t>
  </si>
  <si>
    <t>Limit unaccounted for electricity to 10% by 30 June 2021 {(Number of Electricity Units Purchased and/or Generated - Number of Electricity Units Sold (incl Free basic electricity)) / Number of Electricity Units Purchased and/or Generated) × 100}</t>
  </si>
  <si>
    <t>% unaccounted electricity by 30 June 2021 {(Number of Electricity Units Purchased and/or Generated - Number of Electricity Units Sold (incl. Free basic electricity) )/ Number of Electricity Units Purchased and/or Generated) × 100}</t>
  </si>
  <si>
    <t>Planning and Development [Core function]  - Project Management Unit</t>
  </si>
  <si>
    <t>95% of MIG conditional grant spent by 30 June 2021 to upgrade infrastructure [(Total amount spent/ Total amount allocated)x100]</t>
  </si>
  <si>
    <t>% of MIG conditional grant spent by 30 June 2021</t>
  </si>
  <si>
    <t>Monthly Budget Statement-transfers &amp; grant expenditure (Table C7) of Section 71 In-Year Monthly &amp; Quarterly Budget Statement or detailed Excell Capital Report</t>
  </si>
  <si>
    <t>Road Transport [Non-core Function] - Roads</t>
  </si>
  <si>
    <t>To improve transport systems and enhance mobility of poor isolated com-munities in partner-ship with sector departments</t>
  </si>
  <si>
    <t>% of conditional road maintenance operational grant spent by 30 June 2021</t>
  </si>
  <si>
    <t>95% of the capital budget of Directorate: Technical Services spent by 30 June 2021 ((Total amount spent/Total allocation received)x100)</t>
  </si>
  <si>
    <t>% of capital budget of Directorate: Technical Services spent by 30 June 2021</t>
  </si>
  <si>
    <t>Compile a Draft Infrastructure Growth Plan, inclusive of a Water Augmentation Plan, and submit 30 June 2021 to Executive Mayoral Committee</t>
  </si>
  <si>
    <t>Number of Draft Infrastructure Growth Plans, inclusive of a Water Augmentation Plan, submitted to Executive Mayoral Committee by 30 June 2021</t>
  </si>
  <si>
    <t>Develop a policy for future Small Scale Embedded Electricity Generation (SSEMG) and submit 30 June 2021 to Executive Mayoral Committee</t>
  </si>
  <si>
    <t>Number of policies for future Small Scale Embedded Electricity Generation submitted to Executive Mayoral Committee by 30 June 2021</t>
  </si>
  <si>
    <t>Road Transport [Core function]  - Public Transport</t>
  </si>
  <si>
    <t>Revise the Integrated Waste Management by-law and submit to Executive Mayoral Committee by 30 June 2021</t>
  </si>
  <si>
    <t>Number of Integrated Waste Management by-laws revised and submitted to Executive Mayoral Committee by 30 June 2021</t>
  </si>
  <si>
    <t>Waste Management [Core function]  - Recycling</t>
  </si>
  <si>
    <t>To conserve and manage the natural environment and mitigate the impacts of climate change</t>
  </si>
  <si>
    <t>Raise public awareness on recycling to reduce household waste with awareness initiatives</t>
  </si>
  <si>
    <t>Number of awareness initiatives</t>
  </si>
  <si>
    <t>Pamphlets &amp; notices distributed</t>
  </si>
  <si>
    <t>Waste Management [Core function]  - Solid Waste Disposal (Landfill Sites)</t>
  </si>
  <si>
    <t>95% spend of transferred funds before September 2020 (Jan 2019 - Dec 2020) for the implementation of the approved business plan on the waste programme by 30 June 2021 ((Total amount spent/Total approved budget) x 100) (subject to in international funding</t>
  </si>
  <si>
    <t>% of funds transferred before September 2020 (Jan 2019 - Dec 2020) spend by 30 June 2021</t>
  </si>
  <si>
    <t>Reports submitted to Belgium Federal Government</t>
  </si>
  <si>
    <t>Water Management [Non-core Function] - Water Treatment</t>
  </si>
  <si>
    <t>95% water quality level obtained as per SANS 241 physical &amp; micro parameters as at 31 December 2020 and 30 June 2021</t>
  </si>
  <si>
    <t>% water quality level as at 31 December 2020 and 30 June 2021</t>
  </si>
  <si>
    <t>Monthly Supply System Drinking Water Quality Performance Report &amp; Excel Summary of Drinking Water Quality</t>
  </si>
  <si>
    <t>Sign SLA’s for each development to facilitate an environment conducive to infrastructure development in partnership with the developer and/or investors. Signed SLA’s/total number of developments where SLA's are required)</t>
  </si>
  <si>
    <t>% of developments with Signed SLA’s with developers and/or investors</t>
  </si>
  <si>
    <t>Signed SLA’s</t>
  </si>
  <si>
    <t>Planning and Development [Core function]  - Town Planning, Building Regulations and Enforcement, and City Engineer</t>
  </si>
  <si>
    <t>Undertake quarterly inspections per major town for building transgressions and submit report to Portfolio Committee with findings and law enforcement actions instituted</t>
  </si>
  <si>
    <t>Number of reports submitted to the Portfolio Committee</t>
  </si>
  <si>
    <t>Minutes of Technical Portfolio Committee</t>
  </si>
  <si>
    <t>Planning and Development [Core function]  - Economic Development/Planning</t>
  </si>
  <si>
    <t>Decent employment through inclusive economic growth</t>
  </si>
  <si>
    <t>Local Economic Development</t>
  </si>
  <si>
    <t>Create full time equivalents (FTE's) in terms of the EPWP programme by 30 June 2021</t>
  </si>
  <si>
    <t>Number of FTE's created by 30 June 2021</t>
  </si>
  <si>
    <t>EPWP Performance Report</t>
  </si>
  <si>
    <t>65</t>
  </si>
  <si>
    <t>100% of all complaints registered on IMIS are being attended to within one (1) week after complaint was lodged</t>
  </si>
  <si>
    <t>% of complaints registered on IMIS being attended to within one week after complaint was lodged</t>
  </si>
  <si>
    <t>Minutes of Technical Portfolio Committee meetings</t>
  </si>
  <si>
    <r>
      <t>Revision of the technical functions in the Blackout plan and submit</t>
    </r>
    <r>
      <rPr>
        <strike/>
        <sz val="10"/>
        <color theme="1"/>
        <rFont val="Calibri"/>
        <family val="2"/>
      </rPr>
      <t xml:space="preserve"> </t>
    </r>
    <r>
      <rPr>
        <sz val="10"/>
        <color theme="1"/>
        <rFont val="Calibri"/>
        <family val="2"/>
      </rPr>
      <t>to Technical Portfolio Committee by 30 June 2021</t>
    </r>
  </si>
  <si>
    <t>Number of revisions of  the technical functions in the Blackout Plan and submit to Technical Portfolio Committee by 30 June 2021</t>
  </si>
  <si>
    <t>REV</t>
  </si>
  <si>
    <t>Finance and Administration [Non-core Function] - Asset Management</t>
  </si>
  <si>
    <r>
      <t>Revision of the maintenance plan in respect of all current infrastructure and submit</t>
    </r>
    <r>
      <rPr>
        <strike/>
        <sz val="10"/>
        <color theme="1"/>
        <rFont val="Calibri"/>
        <family val="2"/>
      </rPr>
      <t xml:space="preserve"> via</t>
    </r>
    <r>
      <rPr>
        <sz val="10"/>
        <color theme="1"/>
        <rFont val="Calibri"/>
        <family val="2"/>
      </rPr>
      <t xml:space="preserve"> Technical Portfolio Committee to EMC before 28 February 2021</t>
    </r>
  </si>
  <si>
    <t>Number of maintenance plans revised in respect of all current infrastructure and submitted to Technical Servicesvia Portfolio Committee to EMC by 28 February 2021</t>
  </si>
  <si>
    <t>Minutes of evaluation session of each staff member with a performance contract (T12 - T18P</t>
  </si>
  <si>
    <t>Financial Services</t>
  </si>
  <si>
    <t>Improve the net debt collection period by 30 June 2021</t>
  </si>
  <si>
    <t>Number of outstanding debtor days by 30 June 2021</t>
  </si>
  <si>
    <t>Accountant: Credit Control</t>
  </si>
  <si>
    <t>120</t>
  </si>
  <si>
    <t>Annual Financial Statements, supported by figures as per the VESTA financial system</t>
  </si>
  <si>
    <t>To grow and diversify our revenue and ensure value for money-services</t>
  </si>
  <si>
    <t>Head: Assets &amp; Supply Chain Management</t>
  </si>
  <si>
    <t xml:space="preserve">Finance and Administration [Core function]  - Supply Chain Management </t>
  </si>
  <si>
    <t>Conduct 1 series of workshops in the 3 major towns to business on compliance with municipal SCM regulation requirements to promote business opportunities in Bergrivier Municipal Area through the municipal budget by 30 June 2021</t>
  </si>
  <si>
    <t>Number of series of workshops conducted to businesses on compliance with SCM regulation requirements by 30 June 2021</t>
  </si>
  <si>
    <t>Attendance register of workshops conducted</t>
  </si>
  <si>
    <t>Finance and Administration [Core function]  - Marketing, Customer Relations, Publicity and Media Co-ordination</t>
  </si>
  <si>
    <t>Implement a customer query dedicated e-mail functionality to improve customer care and client enquiries in the Directorate Financial Services and submit a report to the Financial Portfolio Committee by September 2020</t>
  </si>
  <si>
    <t>Number of reports on the enhanced utilisation of the municipal customer care dedicated e-mail address system submitted to the Financial Portfolio Committee by September 2020</t>
  </si>
  <si>
    <t>Minutes of Financial Portfolio Committee Meeting</t>
  </si>
  <si>
    <t>Submit a report for the writing off of unrecoverable debt to the Financial Portfolio Committee by December 2020 and June 2021</t>
  </si>
  <si>
    <t>Number of reports submitted for the writing off of unrecoverable debt to the Financial Portfolio Committee by 30 June 2021</t>
  </si>
  <si>
    <t>Manager: Income</t>
  </si>
  <si>
    <t>Achieve a payment percentage of 96% as at 30 June 2021 ((Gross Debtors Closing Balance + Billed Revenue - Gross Debtors Opening Balance + Bad Debts Written Off)/Billed Revenue) x 100)</t>
  </si>
  <si>
    <t>Payment % as at 30 June 2021 ((Gross Debtors Closing Balance + Billed Revenue - Gross Debtors Opening Balance + Bad Debts Written Off) /Billed Revenue) x 100)</t>
  </si>
  <si>
    <t>96</t>
  </si>
  <si>
    <t>92</t>
  </si>
  <si>
    <t>Develop a culture of zero tolerance to corruption and dishonesty by the efficient completion of disciplinary steps in terms of the Anti Fraud and Corruption Policy .</t>
  </si>
  <si>
    <t>% of identified transgressions inititated in terms of the Anti-Fraud and Corruption Policy</t>
  </si>
  <si>
    <t>Quarterly reports to Portfolio Committee  when applicable</t>
  </si>
  <si>
    <t>Minutes of Finance  Portfolio Committee Meeting</t>
  </si>
  <si>
    <t>N/A</t>
  </si>
  <si>
    <t>Implement the approved Revenue Enhancement strategy to improve revenue generation and collection and submit quarterly reports to the Finance Portfolio Committee</t>
  </si>
  <si>
    <t>Number of reports submitted to Finance Portfolio committee on the implementation of the approved Revenue Enhancement strategy</t>
  </si>
  <si>
    <t>Manager: Budget and Treasury Office</t>
  </si>
  <si>
    <t>Launch an awareness campaign before 30 September 2020 to encourage municipal account holders to receive their municipal account electronically and submit a report to the Finance Portfolio Committee</t>
  </si>
  <si>
    <t>Number of reports submitted to Portfolio Committee on an awareness campaigns launched before 30 September 2020 to encourage municipal account holders to receive their municipal account electronically</t>
  </si>
  <si>
    <t>Council</t>
  </si>
  <si>
    <t>Number of formal households that receive piped water (credit &amp; pre-paid water) that is connected to the municipal water infrastructure network as at 30 June 2021</t>
  </si>
  <si>
    <t>Number of households which are billed for water or have prepaid meters as at 30 June 2021</t>
  </si>
  <si>
    <t>9 218</t>
  </si>
  <si>
    <t>Debtors Accrual Report extracted from VESTA Financial System</t>
  </si>
  <si>
    <t>9218</t>
  </si>
  <si>
    <t>Number of formal households connected to the municipal electrical infrastructure network (credit &amp; prepaid electrical metering) (Excl Eskom areas) at 30 June 2021</t>
  </si>
  <si>
    <t>Number of households billed for electricity or have prepaid meters (Excl Eskom areas) at 30 June 2021 ( Conlog + Active meters)</t>
  </si>
  <si>
    <t>10 100</t>
  </si>
  <si>
    <t>Debtors Accrual Report from VESTA Financial System &amp; CONLOG pre-paid monthly electricity report (Conlog + Active meters)</t>
  </si>
  <si>
    <t>10201</t>
  </si>
  <si>
    <t>Waste Water Management [Core function]  - Waste Water Treatment</t>
  </si>
  <si>
    <t>Number of formal households connected to the municipal waste water sanitation/ sewerage network for sewerage service, irrespective of number of water closets (toilets) at 30 June 2021</t>
  </si>
  <si>
    <t>Number of households which are billed for sewerage at 30 June 2021</t>
  </si>
  <si>
    <t>7 500</t>
  </si>
  <si>
    <t>7508</t>
  </si>
  <si>
    <t>Waste Management [Core function]  - Solid Waste Removal</t>
  </si>
  <si>
    <t>Number of formal households for which refuse is removed once per week at 30 June 2021</t>
  </si>
  <si>
    <t>Number of households which are billed for refuse removal at 30 June 2021</t>
  </si>
  <si>
    <t>9500</t>
  </si>
  <si>
    <t>9600</t>
  </si>
  <si>
    <t>Provide free basic water to indigent households</t>
  </si>
  <si>
    <t>Number of households receiving free basic water</t>
  </si>
  <si>
    <t>1900</t>
  </si>
  <si>
    <t>Indigent Report extracted from Vesta Financial System</t>
  </si>
  <si>
    <t>1950</t>
  </si>
  <si>
    <t>1  950</t>
  </si>
  <si>
    <t>Provide free basic electricity to indigent households</t>
  </si>
  <si>
    <t>Number of households receiving free basic electricity</t>
  </si>
  <si>
    <t>800</t>
  </si>
  <si>
    <t>Indigent Report extracted from Vesta Financial System &amp; CONLOG pre-paid monthly electricity report</t>
  </si>
  <si>
    <t>900</t>
  </si>
  <si>
    <t>Provide free basic sanitation to indigent households</t>
  </si>
  <si>
    <t>Number of households receiving free basic sanitation</t>
  </si>
  <si>
    <t>1650</t>
  </si>
  <si>
    <t>1 650</t>
  </si>
  <si>
    <t>Provide free basic refuse removal to indigent households</t>
  </si>
  <si>
    <t>Number of households receiving free basic refuse removal</t>
  </si>
  <si>
    <t>1 950</t>
  </si>
  <si>
    <t>The percentage of a municipality’s personnel and training budget actually spent on implementing its workplace skills plan as at 30 June 2021 [(Total expenditure on training/total personnel budget)/100]</t>
  </si>
  <si>
    <t>% of personnel and training budget spent on training [(Total expenditure on training/ total personnel budget) /100] as at 30 June 2021</t>
  </si>
  <si>
    <t>Section 71 In-Year Monthly &amp; Quarterly Budget Statement</t>
  </si>
  <si>
    <t>Financial viability measured into municipality's ability to meet its service debt obligations as at 30 June 2021 (Short Term Borrowing + Bank Overdraft + Short Term Lease + Long Term Borrowing + Long Term Lease) / Total Operating Revenue – Operating Conditional Grant)</t>
  </si>
  <si>
    <t>Debt to Revenue as at 30 June 2021 (Short Term Borrowing + Bank Overdraft + Short Term Lease + Long Term Borrowing + Long Term Lease) / Total Operating Revenue - Operating Conditional Grant)</t>
  </si>
  <si>
    <t>Accountant: Budget and Treasury Office</t>
  </si>
  <si>
    <t>45</t>
  </si>
  <si>
    <t>24</t>
  </si>
  <si>
    <t>Financial viability measured in terms of outstanding service debtors as at 30 June 2021 (Total outstanding service debtors/ revenue received for services)</t>
  </si>
  <si>
    <t>Service debtors to revenue as at 30 June 2021 – (Total outstanding service debtors/ revenue received for services)</t>
  </si>
  <si>
    <t>34</t>
  </si>
  <si>
    <t>Financial viability measured in terms of available cash to cover fixed operating expenditure as at 30 June 2021 ((Cash and Cash Equivalents – Unspent Conditional Grants – Overdraft) + Short Term Investment ) /Monthly Fixed Operational Expenditure exc (Depreciation, Amortisation, &amp; Provision for Bad Debts, Impairment &amp; Loss on Disposal of Assets))</t>
  </si>
  <si>
    <t>Cost coverage as at 30 June 2021 ((Cash and Cash Equivalents - Unspent Conditional Grants – Overdraft) + Short Term Investment) / Monthly Fixed Operational Expenditure excl (Depreciation, Amortisation, and Provision for Bad Debts, Impairment and Loss on Disposal of Assets))</t>
  </si>
  <si>
    <t>2.9</t>
  </si>
  <si>
    <t>2.25</t>
  </si>
  <si>
    <t>Community Services</t>
  </si>
  <si>
    <t>Community and Social Services [Core function]  - Libraries and Archives</t>
  </si>
  <si>
    <t>95% spent of library grant by 30 June 2021 i.t.o approved business plan [(Actual amount spent/Total allocation received)x100]</t>
  </si>
  <si>
    <t>% of library grant spent by 30 June 2021</t>
  </si>
  <si>
    <t>Director Community Services</t>
  </si>
  <si>
    <t>25</t>
  </si>
  <si>
    <t>50</t>
  </si>
  <si>
    <t>Public Safety [Core function]  - Police Forces, Traffic and Street Parking Control</t>
  </si>
  <si>
    <t>All people in south Africa protected and feel safe</t>
  </si>
  <si>
    <t>To budget strategically, grow and diversify our revenue and ensure value for money-services</t>
  </si>
  <si>
    <t>Building Safer Communities</t>
  </si>
  <si>
    <t>Collect 95% of budgeted income by 30 June 2021 for speeding fines (Excl budgeted debt provision) [(Actual amount collected/total amount budgeted) x 100]</t>
  </si>
  <si>
    <t>% of budgeted income for speeding fines collected by 30 June 2021</t>
  </si>
  <si>
    <t>Safe and Cohesive communities</t>
  </si>
  <si>
    <t>Sport and Recreation [Core function]  - Recreational Facilities</t>
  </si>
  <si>
    <t>Collect 95% of budgeted income by 30 June 2021 for resorts (Excl budgeted debt provision)[(Actual amount collected /total amount budgeted)x100]</t>
  </si>
  <si>
    <t>% of budgeted income for resorts collected by 30 June 2021</t>
  </si>
  <si>
    <t>% of transgressions inititated in terms of the Anti-Fraud and Corruption Policy</t>
  </si>
  <si>
    <t>Housing [Core function]  - Housing</t>
  </si>
  <si>
    <t>Facilitate 80 % of title deeds transferred to eligible beneficiaries by 30 June 2021</t>
  </si>
  <si>
    <t>% of title deeds transferred to eligible beneficiaries by 30 June 2021</t>
  </si>
  <si>
    <t>80</t>
  </si>
  <si>
    <t>Proof of submission of title deeds to be transferred</t>
  </si>
  <si>
    <t>Submit funding applications to the Provincial Department of Human Settlements for construction of top structures and/or serving  of plots by 30 June 2021.</t>
  </si>
  <si>
    <t>Number of submissions to obtain approval from the Provincial Department of Human Settlements for the construction of top structures and/or serving of plots  by 30 June 2021</t>
  </si>
  <si>
    <t>Proof of submission to the Provincial Department of Human Settlements</t>
  </si>
  <si>
    <t>Other [Core function]  - Tourism</t>
  </si>
  <si>
    <t>An effective, competitive and responsive economic infrastructure network</t>
  </si>
  <si>
    <t>To facilitate an environment for the creation of jobs and small businesses</t>
  </si>
  <si>
    <t xml:space="preserve">Inclusive Rural Economy </t>
  </si>
  <si>
    <t>Monitor the performance of Bergrivier Tourism Organisation in accordance with the SLA by 30 June 2021</t>
  </si>
  <si>
    <t>Number of reports submitted from BTO to Portfolio Committee by 30 June 2021</t>
  </si>
  <si>
    <t>Minutes of Community Services Portfolio Committee</t>
  </si>
  <si>
    <t>Community and Social Services [Non-core Function] - Disaster Management</t>
  </si>
  <si>
    <t>To promote a safe environment for all who live in Bergrivier</t>
  </si>
  <si>
    <t>Develop a Disaster Management Contingency Plan and submit to Portfolio Committee by 30 June 2020</t>
  </si>
  <si>
    <t>Number of Disaster Management Contingency Plans developed and submitted to Portfolio Committee by 30 June 2021</t>
  </si>
  <si>
    <t>Implement a smoke alarm project in the 137 service site project in Velddrif and submit report to Community Services Portfolio Committee by 31 March 2021</t>
  </si>
  <si>
    <t>Number of reports submitted to Community Services Portfolio Committee on smoke alarm units installed in the 137 service site project in Velddrif by 31 March 2021</t>
  </si>
  <si>
    <t>Compile festive season preparedness plan and submit to the Director Community Services for approval before 30 September 2020.</t>
  </si>
  <si>
    <t xml:space="preserve">Number of festive season preparedness plans submitted to the Director Community Services for approval before 30 September 2020. </t>
  </si>
  <si>
    <t>Number of approved plan signed of by Director Community Services</t>
  </si>
  <si>
    <t>Sport and Recreation [Non-core Function] - Sports Grounds and Stadiums</t>
  </si>
  <si>
    <t>To promote healthy life styles through the provision of sport and other facilities and opportunities</t>
  </si>
  <si>
    <t>Social Protection</t>
  </si>
  <si>
    <t>Submit to the Department of Local Government and/or the National Department of Sport and Recreation an application for sport infrastructure funding by 31 March 2021.</t>
  </si>
  <si>
    <t>Number of funding application submitted to Department of Local Government and or the National Department of Sport and Recreation by 31 March 2021</t>
  </si>
  <si>
    <t>Copy of application</t>
  </si>
  <si>
    <t>Public Safety [Core function]  - Licensing and Control of Animals</t>
  </si>
  <si>
    <t>Review the By-Law relating to prevention of public nuisances and public nuisances arising from the keeping of animals and submit to Council by 30 June 2021</t>
  </si>
  <si>
    <t>Number of by-laws reviewed relating to public nuisance and submitted to Council by 30 June 2021</t>
  </si>
  <si>
    <t>Minutes of Council meeting</t>
  </si>
  <si>
    <t>% of Capital budget of Directorate Community Services spent as at 30 June 2021 [(Actual amount spent on capital projects/Total amount budgeted for capital projects) X100]</t>
  </si>
  <si>
    <t>% of Capital budget spent as at 30 June 2021 [(Actual amount spent on capital projects/Total amount budgeted for capital projects) X100]</t>
  </si>
  <si>
    <t>In year performance reports</t>
  </si>
  <si>
    <t>Finance and Administration [Core function]  - Security Services</t>
  </si>
  <si>
    <t>All people in South Africa protected and feel safe</t>
  </si>
  <si>
    <t>Develop a strategy in conjunction with national and provincial safety sector and local stakeholders to ensure community safety and submit via Standing Committee to EMC before 28 February 2021</t>
  </si>
  <si>
    <t>Number of community safety strategies developed in conjuction with national and provincial safety sector and local stakeholders submitted to EMC via Standing Committee before 28 February 2021</t>
  </si>
  <si>
    <t>14</t>
  </si>
  <si>
    <t>MIG report as signed by CFP and MM and send off to Provincial MIG office and Cogta</t>
  </si>
  <si>
    <t>95% of conditional road maintenance operational grant spent by 30 June 2021 [(Total amount spent/ Total allocation received)x100] as budgeted in the Bergrivier Municipality Operational Budget</t>
  </si>
  <si>
    <r>
      <t xml:space="preserve">Monthly Budget Statement-transfers </t>
    </r>
    <r>
      <rPr>
        <strike/>
        <sz val="10"/>
        <color rgb="FFFF0000"/>
        <rFont val="Calibri"/>
        <family val="2"/>
      </rPr>
      <t>&amp; grant</t>
    </r>
    <r>
      <rPr>
        <sz val="10"/>
        <color theme="1"/>
        <rFont val="Calibri"/>
        <family val="2"/>
      </rPr>
      <t xml:space="preserve"> expenditure (Table C7) of Section 71 In-Year Monthly &amp; Quarterly Budget Statement </t>
    </r>
    <r>
      <rPr>
        <strike/>
        <sz val="10"/>
        <color rgb="FFFF0000"/>
        <rFont val="Calibri"/>
        <family val="2"/>
      </rPr>
      <t>or detailed Excell Capital Report</t>
    </r>
  </si>
  <si>
    <r>
      <t xml:space="preserve">Monitor </t>
    </r>
    <r>
      <rPr>
        <strike/>
        <sz val="10"/>
        <color rgb="FFFF0000"/>
        <rFont val="Calibri"/>
        <family val="2"/>
      </rPr>
      <t>deviations and</t>
    </r>
    <r>
      <rPr>
        <sz val="10"/>
        <color theme="1"/>
        <rFont val="Calibri"/>
        <family val="2"/>
      </rPr>
      <t xml:space="preserve"> veriments in the operational budget in accordance with the MFMA to enable efficient and effective service delivery and submit reports to the Finance Portfolio Committee on a quarterly basis</t>
    </r>
  </si>
  <si>
    <r>
      <t xml:space="preserve">Number of reports submitted to the Finance Portfolio Committee to monitor </t>
    </r>
    <r>
      <rPr>
        <strike/>
        <sz val="10"/>
        <color rgb="FFFF0000"/>
        <rFont val="Calibri"/>
        <family val="2"/>
      </rPr>
      <t>deviations and</t>
    </r>
    <r>
      <rPr>
        <sz val="10"/>
        <color theme="1"/>
        <rFont val="Calibri"/>
        <family val="2"/>
      </rPr>
      <t xml:space="preserve"> veriments in the operational budget in accordance with the MFMA to enable efficient and effective service delivery</t>
    </r>
  </si>
  <si>
    <r>
      <t xml:space="preserve">Monthly Debtors Report submitted to the Finance Portfolio Committee compiled from VESTA Financial System for each month.  </t>
    </r>
    <r>
      <rPr>
        <sz val="10"/>
        <color rgb="FFFF0000"/>
        <rFont val="Calibri"/>
        <family val="2"/>
      </rPr>
      <t>Minutes of the next Finance Portfolio Committee after the closure off of the month</t>
    </r>
  </si>
  <si>
    <r>
      <t xml:space="preserve">Number of cost reflective tariff models developed and submitted to Finance Portfolio Committee by </t>
    </r>
    <r>
      <rPr>
        <strike/>
        <sz val="10"/>
        <color rgb="FFFF0000"/>
        <rFont val="Calibri"/>
        <family val="2"/>
      </rPr>
      <t>28 February</t>
    </r>
    <r>
      <rPr>
        <sz val="10"/>
        <rFont val="Calibri"/>
        <family val="2"/>
      </rPr>
      <t xml:space="preserve"> </t>
    </r>
    <r>
      <rPr>
        <sz val="10"/>
        <color rgb="FFFF0000"/>
        <rFont val="Calibri"/>
        <family val="2"/>
      </rPr>
      <t>31 March 2021</t>
    </r>
  </si>
  <si>
    <r>
      <t xml:space="preserve">Develop 3 separate cost reflective tariffs model for water, sewer and refuse charges and submit to Finance Portfolio Committee by </t>
    </r>
    <r>
      <rPr>
        <strike/>
        <sz val="10"/>
        <color rgb="FFFF0000"/>
        <rFont val="Calibri"/>
        <family val="2"/>
      </rPr>
      <t>28 February</t>
    </r>
    <r>
      <rPr>
        <sz val="10"/>
        <rFont val="Calibri"/>
        <family val="2"/>
      </rPr>
      <t xml:space="preserve"> </t>
    </r>
    <r>
      <rPr>
        <sz val="10"/>
        <color rgb="FFFF0000"/>
        <rFont val="Calibri"/>
        <family val="2"/>
      </rPr>
      <t>31 March 2021</t>
    </r>
  </si>
  <si>
    <r>
      <t xml:space="preserve">Minutes of </t>
    </r>
    <r>
      <rPr>
        <sz val="10"/>
        <color rgb="FFFF0000"/>
        <rFont val="Calibri"/>
        <family val="2"/>
      </rPr>
      <t>the following</t>
    </r>
    <r>
      <rPr>
        <sz val="10"/>
        <color theme="1"/>
        <rFont val="Calibri"/>
        <family val="2"/>
      </rPr>
      <t xml:space="preserve"> Finance  Portfolio Committee Meeting </t>
    </r>
    <r>
      <rPr>
        <sz val="10"/>
        <color rgb="FFFF0000"/>
        <rFont val="Calibri"/>
        <family val="2"/>
      </rPr>
      <t>after the closure of the quarter</t>
    </r>
  </si>
  <si>
    <r>
      <t xml:space="preserve">Develop a costing model for maintenance to reflect true cost of maintenance and submit report to Finance Portfolio Committee by </t>
    </r>
    <r>
      <rPr>
        <sz val="10"/>
        <color rgb="FFFF0000"/>
        <rFont val="Calibri"/>
        <family val="2"/>
      </rPr>
      <t xml:space="preserve">30 </t>
    </r>
    <r>
      <rPr>
        <strike/>
        <sz val="10"/>
        <color rgb="FFFF0000"/>
        <rFont val="Calibri"/>
        <family val="2"/>
      </rPr>
      <t>March</t>
    </r>
    <r>
      <rPr>
        <sz val="10"/>
        <color rgb="FFFF0000"/>
        <rFont val="Calibri"/>
        <family val="2"/>
      </rPr>
      <t xml:space="preserve"> June</t>
    </r>
    <r>
      <rPr>
        <sz val="10"/>
        <color theme="1"/>
        <rFont val="Calibri"/>
        <family val="2"/>
      </rPr>
      <t xml:space="preserve"> 2021</t>
    </r>
  </si>
  <si>
    <r>
      <t xml:space="preserve">Number of reports submitted to Finance Portfolio committee before 30 </t>
    </r>
    <r>
      <rPr>
        <strike/>
        <sz val="10"/>
        <color rgb="FFFF0000"/>
        <rFont val="Calibri"/>
        <family val="2"/>
      </rPr>
      <t>March</t>
    </r>
    <r>
      <rPr>
        <sz val="10"/>
        <color rgb="FFFF0000"/>
        <rFont val="Calibri"/>
        <family val="2"/>
      </rPr>
      <t xml:space="preserve"> June</t>
    </r>
    <r>
      <rPr>
        <sz val="10"/>
        <color theme="1"/>
        <rFont val="Calibri"/>
        <family val="2"/>
      </rPr>
      <t xml:space="preserve"> 2021 on a costing moedel for maintenance</t>
    </r>
  </si>
  <si>
    <t>10 201</t>
  </si>
  <si>
    <t>7 508</t>
  </si>
  <si>
    <t>9 600</t>
  </si>
  <si>
    <r>
      <t>Revision of the maintenance plan in respect of all current infrastructure and submit</t>
    </r>
    <r>
      <rPr>
        <strike/>
        <sz val="10"/>
        <color theme="1"/>
        <rFont val="Calibri"/>
        <family val="2"/>
      </rPr>
      <t xml:space="preserve"> via</t>
    </r>
    <r>
      <rPr>
        <sz val="10"/>
        <color theme="1"/>
        <rFont val="Calibri"/>
        <family val="2"/>
      </rPr>
      <t xml:space="preserve"> Community Services Portfolio Committee to EMC before </t>
    </r>
    <r>
      <rPr>
        <strike/>
        <sz val="10"/>
        <color rgb="FFFF0000"/>
        <rFont val="Calibri"/>
        <family val="2"/>
      </rPr>
      <t>28 February</t>
    </r>
    <r>
      <rPr>
        <sz val="10"/>
        <color rgb="FFFF0000"/>
        <rFont val="Calibri"/>
        <family val="2"/>
      </rPr>
      <t xml:space="preserve"> 31 March</t>
    </r>
    <r>
      <rPr>
        <sz val="10"/>
        <color theme="1"/>
        <rFont val="Calibri"/>
        <family val="2"/>
      </rPr>
      <t xml:space="preserve"> 2021</t>
    </r>
  </si>
  <si>
    <r>
      <t xml:space="preserve">Number of maintenance plans revised in respect of all current infrastructure and submitted to via Community Services Portfolio Committee to EMC by </t>
    </r>
    <r>
      <rPr>
        <strike/>
        <sz val="10"/>
        <color rgb="FFFF0000"/>
        <rFont val="Calibri"/>
        <family val="2"/>
      </rPr>
      <t>28 February</t>
    </r>
    <r>
      <rPr>
        <sz val="10"/>
        <color rgb="FFFF0000"/>
        <rFont val="Calibri"/>
        <family val="2"/>
      </rPr>
      <t xml:space="preserve"> 31 March</t>
    </r>
    <r>
      <rPr>
        <sz val="10"/>
        <color theme="1"/>
        <rFont val="Calibri"/>
        <family val="2"/>
      </rPr>
      <t xml:space="preserve"> 2021</t>
    </r>
  </si>
  <si>
    <r>
      <t>Regular ward committee meetings and/or engagements before 30 June 2021</t>
    </r>
    <r>
      <rPr>
        <sz val="10"/>
        <color rgb="FFFF0000"/>
        <rFont val="Calibri"/>
        <family val="2"/>
      </rPr>
      <t xml:space="preserve"> (depending on Covid-19 regulations)</t>
    </r>
  </si>
  <si>
    <r>
      <t>Minutes of Economic Portfolio Committee</t>
    </r>
    <r>
      <rPr>
        <sz val="10"/>
        <color rgb="FFFF0000"/>
        <rFont val="Calibri"/>
        <family val="2"/>
      </rPr>
      <t xml:space="preserve"> (Quarter 4-report  to be submitted in July of the following financial year and updated on system in June of the relevant financial year)</t>
    </r>
  </si>
  <si>
    <t>Minutes of the following Finance Portfolio Committee after the closure of the quarter, but for Q 4-report updated in June of the relevant financial year after proof that the report was submitted</t>
  </si>
  <si>
    <r>
      <t xml:space="preserve">Minutes of </t>
    </r>
    <r>
      <rPr>
        <sz val="10"/>
        <color rgb="FFFF0000"/>
        <rFont val="Calibri"/>
        <family val="2"/>
      </rPr>
      <t>the following</t>
    </r>
    <r>
      <rPr>
        <sz val="10"/>
        <color theme="1"/>
        <rFont val="Calibri"/>
        <family val="2"/>
      </rPr>
      <t xml:space="preserve"> Finance  Portfolio Committee Meeting </t>
    </r>
    <r>
      <rPr>
        <sz val="10"/>
        <color rgb="FFFF0000"/>
        <rFont val="Calibri"/>
        <family val="2"/>
      </rPr>
      <t>after the closure of the quarter. Quarter 4- report to  be submitted in July of the next financial year, but updated in June of the relevant financial year with proof of submission of report</t>
    </r>
  </si>
  <si>
    <r>
      <rPr>
        <sz val="10"/>
        <rFont val="Calibri"/>
        <family val="2"/>
      </rPr>
      <t xml:space="preserve">Minutes of the Portfolio Committee </t>
    </r>
    <r>
      <rPr>
        <sz val="10"/>
        <color rgb="FFFF0000"/>
        <rFont val="Calibri"/>
        <family val="2"/>
      </rPr>
      <t>following the closure of</t>
    </r>
    <r>
      <rPr>
        <sz val="10"/>
        <rFont val="Calibri"/>
        <family val="2"/>
      </rPr>
      <t xml:space="preserve"> the quarter</t>
    </r>
    <r>
      <rPr>
        <sz val="10"/>
        <color rgb="FFFF0000"/>
        <rFont val="Calibri"/>
        <family val="2"/>
      </rPr>
      <t xml:space="preserve"> (Quarter 4-report to be submitted in July of the next financial year, but to be updated in June of the relevant financial year once report is submitted)</t>
    </r>
  </si>
  <si>
    <r>
      <rPr>
        <sz val="10"/>
        <rFont val="Calibri"/>
        <family val="2"/>
      </rPr>
      <t>Minutes of the Portfolio Committee</t>
    </r>
    <r>
      <rPr>
        <sz val="10"/>
        <color rgb="FFFF0000"/>
        <rFont val="Calibri"/>
        <family val="2"/>
      </rPr>
      <t xml:space="preserve"> following the closure of the quarter (Quarter 4-report to be submitted in July of the next financial year, but to be updated in June of the relevant financial year once report is submitted)</t>
    </r>
  </si>
  <si>
    <t>Minutes of Technical Portfolio Committee following the closure of the quarter (Quarter 4 to be submitted in August of the following financial year, but updated in June of the relevant financial year after the report was submitted)</t>
  </si>
  <si>
    <r>
      <rPr>
        <sz val="10"/>
        <rFont val="Calibri"/>
        <family val="2"/>
      </rPr>
      <t>Minutes of Portfolio Committee</t>
    </r>
    <r>
      <rPr>
        <sz val="10"/>
        <color rgb="FFFF0000"/>
        <rFont val="Calibri"/>
        <family val="2"/>
      </rPr>
      <t xml:space="preserve"> following the closure of the quarter (Quarter 4-report to be submitted in July of the next financial year, but to be updated in June of the relevant financial year once report is submitted)</t>
    </r>
  </si>
  <si>
    <r>
      <t xml:space="preserve">Minutes of Community Services Portfolio Committee </t>
    </r>
    <r>
      <rPr>
        <sz val="10"/>
        <color rgb="FFFF0000"/>
        <rFont val="Calibri"/>
        <family val="2"/>
      </rPr>
      <t>following the closure of the quarter</t>
    </r>
    <r>
      <rPr>
        <sz val="10"/>
        <color theme="1"/>
        <rFont val="Calibri"/>
        <family val="2"/>
      </rPr>
      <t xml:space="preserve"> </t>
    </r>
    <r>
      <rPr>
        <sz val="10"/>
        <color rgb="FFFF0000"/>
        <rFont val="Calibri"/>
        <family val="2"/>
      </rPr>
      <t>(Quarter 4-report to be submitted in July of the new financial year, but updated in June of the relevant financial year with proof of submission of report)</t>
    </r>
  </si>
  <si>
    <r>
      <rPr>
        <sz val="10"/>
        <rFont val="Calibri"/>
        <family val="2"/>
      </rPr>
      <t xml:space="preserve">Minutes of Portfolio Committee </t>
    </r>
    <r>
      <rPr>
        <sz val="10"/>
        <color rgb="FFFF0000"/>
        <rFont val="Calibri"/>
        <family val="2"/>
      </rPr>
      <t>following the closure of the quarter (Quarter 4-report to be submitted in July of the next financial year, but to be updated in June of the relevant financial year once report is submitted)</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</si>
</sst>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sz val="11"/>
      <color theme="1"/>
      <name val="Calibri"/>
      <family val="2"/>
      <scheme val="minor"/>
    </font>
    <font>
      <sz val="11"/>
      <color theme="0"/>
      <name val="Calibri"/>
      <family val="2"/>
      <scheme val="minor"/>
    </font>
    <font>
      <sz val="10"/>
      <color theme="1"/>
      <name val="Calibri"/>
      <family val="2"/>
    </font>
    <font>
      <sz val="10"/>
      <color theme="0"/>
      <name val="Calibri"/>
      <family val="2"/>
    </font>
    <font>
      <sz val="10"/>
      <name val="Calibri"/>
      <family val="2"/>
    </font>
    <font>
      <strike/>
      <sz val="10"/>
      <color theme="1"/>
      <name val="Calibri"/>
      <family val="2"/>
    </font>
    <font>
      <sz val="10"/>
      <color rgb="FFFF0000"/>
      <name val="Calibri"/>
      <family val="2"/>
    </font>
    <font>
      <b/>
      <sz val="10"/>
      <color theme="1"/>
      <name val="Calibri"/>
      <family val="2"/>
      <scheme val="minor"/>
    </font>
    <font>
      <strike/>
      <sz val="10"/>
      <color rgb="FFFF0000"/>
      <name val="Calibri"/>
      <family val="2"/>
    </font>
  </fonts>
  <fills count="2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7"/>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9"/>
      </patternFill>
    </fill>
    <fill>
      <patternFill patternType="solid">
        <fgColor theme="9" tint="0.79998168889431442"/>
        <bgColor indexed="65"/>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79998168889431442"/>
        <bgColor indexed="64"/>
      </patternFill>
    </fill>
  </fills>
  <borders count="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cellStyleXfs>
  <cellXfs count="81">
    <xf numFmtId="0" fontId="0" fillId="0" borderId="0" xfId="0"/>
    <xf numFmtId="0" fontId="3" fillId="0" borderId="4" xfId="0" applyFont="1" applyBorder="1" applyAlignment="1">
      <alignment horizontal="center" vertical="center"/>
    </xf>
    <xf numFmtId="0" fontId="4" fillId="15" borderId="4" xfId="0" applyFont="1" applyFill="1" applyBorder="1" applyAlignment="1">
      <alignment horizontal="center" vertical="center"/>
    </xf>
    <xf numFmtId="0" fontId="4" fillId="6" borderId="4" xfId="5" applyFont="1" applyBorder="1" applyAlignment="1">
      <alignment horizontal="center" vertical="center"/>
    </xf>
    <xf numFmtId="0" fontId="4" fillId="10" borderId="4" xfId="9" applyFont="1" applyBorder="1" applyAlignment="1">
      <alignment horizontal="center" vertical="center"/>
    </xf>
    <xf numFmtId="0" fontId="4" fillId="4" borderId="4" xfId="3" applyFont="1" applyBorder="1" applyAlignment="1">
      <alignment horizontal="center" vertical="center" wrapText="1"/>
    </xf>
    <xf numFmtId="0" fontId="4" fillId="2" borderId="4" xfId="1" applyFont="1" applyBorder="1" applyAlignment="1">
      <alignment horizontal="center" vertical="center" wrapText="1"/>
    </xf>
    <xf numFmtId="0" fontId="4" fillId="8" borderId="4" xfId="7" applyFont="1" applyBorder="1" applyAlignment="1">
      <alignment horizontal="center" vertical="center"/>
    </xf>
    <xf numFmtId="0" fontId="4" fillId="15" borderId="4" xfId="0" applyFont="1" applyFill="1" applyBorder="1" applyAlignment="1">
      <alignment horizontal="center" vertical="center" wrapText="1"/>
    </xf>
    <xf numFmtId="0" fontId="4" fillId="8" borderId="4" xfId="7" applyFont="1" applyBorder="1" applyAlignment="1">
      <alignment horizontal="center" wrapText="1"/>
    </xf>
    <xf numFmtId="0" fontId="4" fillId="10" borderId="4" xfId="9" applyFont="1" applyBorder="1" applyAlignment="1">
      <alignment horizontal="center" vertical="center"/>
    </xf>
    <xf numFmtId="0" fontId="4" fillId="12" borderId="4" xfId="11" applyFont="1" applyBorder="1" applyAlignment="1">
      <alignment horizontal="center" vertical="center"/>
    </xf>
    <xf numFmtId="0" fontId="4" fillId="2" borderId="4" xfId="1" applyFont="1" applyBorder="1" applyAlignment="1">
      <alignment horizontal="center" vertical="center" wrapText="1"/>
    </xf>
    <xf numFmtId="0" fontId="4" fillId="15" borderId="4" xfId="0" applyFont="1" applyFill="1" applyBorder="1" applyAlignment="1">
      <alignment horizontal="left" vertical="center" wrapText="1"/>
    </xf>
    <xf numFmtId="0" fontId="4" fillId="6" borderId="4" xfId="5" applyFont="1" applyBorder="1" applyAlignment="1">
      <alignment horizontal="center" vertical="center" wrapText="1"/>
    </xf>
    <xf numFmtId="0" fontId="4" fillId="16" borderId="4" xfId="0" applyFont="1" applyFill="1" applyBorder="1" applyAlignment="1">
      <alignment horizontal="center" vertical="center"/>
    </xf>
    <xf numFmtId="49" fontId="4" fillId="15" borderId="4"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3" borderId="5" xfId="2" applyFont="1" applyBorder="1" applyAlignment="1" applyProtection="1">
      <alignment vertical="center" wrapText="1"/>
      <protection locked="0"/>
    </xf>
    <xf numFmtId="0" fontId="3" fillId="14" borderId="5" xfId="0" applyFont="1" applyFill="1" applyBorder="1" applyAlignment="1" applyProtection="1">
      <alignment vertical="center" wrapText="1"/>
      <protection locked="0"/>
    </xf>
    <xf numFmtId="0" fontId="3" fillId="7" borderId="5" xfId="6" applyFont="1" applyBorder="1" applyAlignment="1" applyProtection="1">
      <alignment vertical="center" wrapText="1"/>
      <protection locked="0"/>
    </xf>
    <xf numFmtId="49" fontId="3" fillId="13" borderId="5" xfId="12" applyNumberFormat="1" applyFont="1" applyBorder="1" applyAlignment="1" applyProtection="1">
      <alignment vertical="center" wrapText="1"/>
      <protection locked="0"/>
    </xf>
    <xf numFmtId="0" fontId="3" fillId="11" borderId="5" xfId="10" applyFont="1" applyBorder="1" applyAlignment="1" applyProtection="1">
      <alignment vertical="center" wrapText="1"/>
      <protection locked="0"/>
    </xf>
    <xf numFmtId="0" fontId="3" fillId="0" borderId="5" xfId="4" applyFont="1" applyFill="1" applyBorder="1" applyAlignment="1">
      <alignment vertical="center" wrapText="1"/>
    </xf>
    <xf numFmtId="0" fontId="3" fillId="5" borderId="5" xfId="4" applyFont="1" applyBorder="1" applyAlignment="1" applyProtection="1">
      <alignment vertical="center" wrapText="1"/>
      <protection locked="0"/>
    </xf>
    <xf numFmtId="0" fontId="3" fillId="0" borderId="5" xfId="12" applyFont="1" applyFill="1" applyBorder="1" applyAlignment="1">
      <alignment vertical="center" wrapText="1"/>
    </xf>
    <xf numFmtId="0" fontId="5" fillId="0" borderId="5" xfId="10" applyFont="1" applyFill="1" applyBorder="1" applyAlignment="1">
      <alignment vertical="center" wrapText="1"/>
    </xf>
    <xf numFmtId="0" fontId="3" fillId="9" borderId="5" xfId="8" applyFont="1" applyBorder="1" applyAlignment="1" applyProtection="1">
      <alignment vertical="center" wrapText="1"/>
      <protection locked="0"/>
    </xf>
    <xf numFmtId="49" fontId="3" fillId="9" borderId="5" xfId="8" applyNumberFormat="1" applyFont="1" applyBorder="1" applyAlignment="1" applyProtection="1">
      <alignment vertical="center" wrapText="1"/>
      <protection locked="0"/>
    </xf>
    <xf numFmtId="49" fontId="3" fillId="14" borderId="5" xfId="0" applyNumberFormat="1" applyFont="1" applyFill="1" applyBorder="1" applyAlignment="1" applyProtection="1">
      <alignment horizontal="left" vertical="center" wrapText="1"/>
      <protection locked="0"/>
    </xf>
    <xf numFmtId="49" fontId="3" fillId="14" borderId="5" xfId="0" applyNumberFormat="1" applyFont="1" applyFill="1" applyBorder="1" applyAlignment="1" applyProtection="1">
      <alignment vertical="center" wrapText="1"/>
      <protection locked="0"/>
    </xf>
    <xf numFmtId="0" fontId="5" fillId="0" borderId="5" xfId="0" applyFont="1" applyBorder="1" applyAlignment="1">
      <alignment vertical="center" wrapText="1"/>
    </xf>
    <xf numFmtId="0" fontId="3" fillId="5" borderId="5" xfId="4" applyFont="1" applyBorder="1" applyAlignment="1" applyProtection="1">
      <alignment horizontal="left" vertical="center" wrapText="1"/>
      <protection locked="0"/>
    </xf>
    <xf numFmtId="49" fontId="3" fillId="0" borderId="5" xfId="0" applyNumberFormat="1" applyFont="1" applyBorder="1" applyAlignment="1">
      <alignment vertical="center" wrapText="1"/>
    </xf>
    <xf numFmtId="0" fontId="3" fillId="16" borderId="5" xfId="0" applyFont="1" applyFill="1" applyBorder="1" applyAlignment="1">
      <alignment vertical="center" wrapText="1"/>
    </xf>
    <xf numFmtId="0" fontId="3" fillId="14" borderId="5" xfId="0" applyFont="1" applyFill="1" applyBorder="1" applyAlignment="1" applyProtection="1">
      <alignment horizontal="left" vertical="center" wrapText="1"/>
      <protection locked="0"/>
    </xf>
    <xf numFmtId="0" fontId="3" fillId="14" borderId="5" xfId="0" applyFont="1" applyFill="1" applyBorder="1" applyAlignment="1">
      <alignment horizontal="left" vertical="center" wrapText="1"/>
    </xf>
    <xf numFmtId="49" fontId="3" fillId="5" borderId="5" xfId="4" applyNumberFormat="1" applyFont="1" applyBorder="1" applyAlignment="1" applyProtection="1">
      <alignment vertical="center" wrapText="1"/>
      <protection locked="0"/>
    </xf>
    <xf numFmtId="0" fontId="5" fillId="14" borderId="5" xfId="0" applyFont="1" applyFill="1" applyBorder="1" applyAlignment="1">
      <alignment horizontal="left" vertical="center" wrapText="1"/>
    </xf>
    <xf numFmtId="49" fontId="3" fillId="17" borderId="5" xfId="8" applyNumberFormat="1" applyFont="1" applyFill="1" applyBorder="1" applyAlignment="1" applyProtection="1">
      <alignment vertical="center" wrapText="1"/>
      <protection locked="0"/>
    </xf>
    <xf numFmtId="0" fontId="3" fillId="18" borderId="5" xfId="2" applyFont="1" applyFill="1" applyBorder="1" applyAlignment="1" applyProtection="1">
      <alignment vertical="center" wrapText="1"/>
      <protection locked="0"/>
    </xf>
    <xf numFmtId="0" fontId="5" fillId="14" borderId="5" xfId="0" applyFont="1" applyFill="1" applyBorder="1" applyAlignment="1" applyProtection="1">
      <alignment vertical="center" wrapText="1"/>
      <protection locked="0"/>
    </xf>
    <xf numFmtId="49" fontId="3" fillId="19" borderId="5" xfId="8" applyNumberFormat="1" applyFont="1" applyFill="1" applyBorder="1" applyAlignment="1" applyProtection="1">
      <alignment vertical="center" wrapText="1"/>
      <protection locked="0"/>
    </xf>
    <xf numFmtId="0" fontId="3" fillId="19" borderId="5" xfId="0" applyFont="1" applyFill="1" applyBorder="1" applyAlignment="1" applyProtection="1">
      <alignment vertical="center" wrapText="1"/>
      <protection locked="0"/>
    </xf>
    <xf numFmtId="0" fontId="3" fillId="17" borderId="5" xfId="0" applyFont="1" applyFill="1" applyBorder="1" applyAlignment="1" applyProtection="1">
      <alignment vertical="center" wrapText="1"/>
      <protection locked="0"/>
    </xf>
    <xf numFmtId="0" fontId="3" fillId="14" borderId="5" xfId="2" applyFont="1" applyFill="1" applyBorder="1" applyAlignment="1" applyProtection="1">
      <alignment vertical="center" wrapText="1"/>
      <protection locked="0"/>
    </xf>
    <xf numFmtId="49" fontId="3" fillId="18" borderId="5" xfId="0" applyNumberFormat="1" applyFont="1" applyFill="1" applyBorder="1" applyAlignment="1" applyProtection="1">
      <alignment vertical="center" wrapText="1"/>
      <protection locked="0"/>
    </xf>
    <xf numFmtId="0" fontId="3" fillId="14" borderId="5" xfId="4" applyFont="1" applyFill="1" applyBorder="1" applyAlignment="1" applyProtection="1">
      <alignment horizontal="left" vertical="center" wrapText="1"/>
      <protection locked="0"/>
    </xf>
    <xf numFmtId="0" fontId="3" fillId="14" borderId="5" xfId="6" applyFont="1" applyFill="1" applyBorder="1" applyAlignment="1" applyProtection="1">
      <alignment vertical="center" wrapText="1"/>
      <protection locked="0"/>
    </xf>
    <xf numFmtId="49" fontId="7" fillId="19" borderId="5" xfId="0" applyNumberFormat="1" applyFont="1" applyFill="1" applyBorder="1" applyAlignment="1" applyProtection="1">
      <alignment vertical="center" wrapText="1"/>
      <protection locked="0"/>
    </xf>
    <xf numFmtId="49" fontId="3" fillId="19" borderId="5" xfId="0" applyNumberFormat="1" applyFont="1" applyFill="1" applyBorder="1" applyAlignment="1" applyProtection="1">
      <alignment vertical="center" wrapText="1"/>
      <protection locked="0"/>
    </xf>
    <xf numFmtId="0" fontId="3" fillId="20" borderId="5" xfId="0" applyFont="1" applyFill="1" applyBorder="1" applyAlignment="1">
      <alignment horizontal="center" vertical="center" wrapText="1"/>
    </xf>
    <xf numFmtId="1" fontId="3" fillId="20" borderId="5" xfId="0" applyNumberFormat="1" applyFont="1" applyFill="1" applyBorder="1" applyAlignment="1">
      <alignment horizontal="center" vertical="center" wrapText="1"/>
    </xf>
    <xf numFmtId="10" fontId="3" fillId="20" borderId="5" xfId="0" applyNumberFormat="1" applyFont="1" applyFill="1" applyBorder="1" applyAlignment="1">
      <alignment horizontal="center" vertical="center" wrapText="1"/>
    </xf>
    <xf numFmtId="0" fontId="3" fillId="21" borderId="5" xfId="4" applyFont="1" applyFill="1" applyBorder="1" applyAlignment="1" applyProtection="1">
      <alignment horizontal="left" vertical="center" wrapText="1"/>
      <protection locked="0"/>
    </xf>
    <xf numFmtId="0" fontId="8" fillId="14" borderId="1" xfId="0" applyFont="1" applyFill="1" applyBorder="1" applyAlignment="1">
      <alignment horizontal="center" vertical="center"/>
    </xf>
    <xf numFmtId="0" fontId="8" fillId="14" borderId="2" xfId="0" applyFont="1" applyFill="1" applyBorder="1" applyAlignment="1">
      <alignment horizontal="center" vertical="center"/>
    </xf>
    <xf numFmtId="0" fontId="8" fillId="14" borderId="3" xfId="0" applyFont="1" applyFill="1" applyBorder="1" applyAlignment="1">
      <alignment horizontal="center" vertical="center"/>
    </xf>
    <xf numFmtId="0" fontId="7" fillId="14" borderId="5" xfId="0" applyFont="1" applyFill="1" applyBorder="1" applyAlignment="1" applyProtection="1">
      <alignment vertical="center" wrapText="1"/>
      <protection locked="0"/>
    </xf>
    <xf numFmtId="49" fontId="7" fillId="0" borderId="5" xfId="0" applyNumberFormat="1" applyFont="1" applyBorder="1" applyAlignment="1">
      <alignment vertical="center" wrapText="1"/>
    </xf>
    <xf numFmtId="49" fontId="7" fillId="14" borderId="5" xfId="0" applyNumberFormat="1" applyFont="1" applyFill="1" applyBorder="1" applyAlignment="1" applyProtection="1">
      <alignment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vertical="center" wrapText="1"/>
    </xf>
    <xf numFmtId="0" fontId="9" fillId="3" borderId="5" xfId="2" applyFont="1" applyBorder="1" applyAlignment="1" applyProtection="1">
      <alignment vertical="center" wrapText="1"/>
      <protection locked="0"/>
    </xf>
    <xf numFmtId="0" fontId="9" fillId="14" borderId="5" xfId="0" applyFont="1" applyFill="1" applyBorder="1" applyAlignment="1" applyProtection="1">
      <alignment vertical="center" wrapText="1"/>
      <protection locked="0"/>
    </xf>
    <xf numFmtId="0" fontId="9" fillId="7" borderId="5" xfId="6" applyFont="1" applyBorder="1" applyAlignment="1" applyProtection="1">
      <alignment vertical="center" wrapText="1"/>
      <protection locked="0"/>
    </xf>
    <xf numFmtId="49" fontId="9" fillId="13" borderId="5" xfId="12" applyNumberFormat="1" applyFont="1" applyBorder="1" applyAlignment="1" applyProtection="1">
      <alignment vertical="center" wrapText="1"/>
      <protection locked="0"/>
    </xf>
    <xf numFmtId="0" fontId="9" fillId="11" borderId="5" xfId="10" applyFont="1" applyBorder="1" applyAlignment="1" applyProtection="1">
      <alignment vertical="center" wrapText="1"/>
      <protection locked="0"/>
    </xf>
    <xf numFmtId="0" fontId="9" fillId="0" borderId="5" xfId="4" applyFont="1" applyFill="1" applyBorder="1" applyAlignment="1">
      <alignment vertical="center" wrapText="1"/>
    </xf>
    <xf numFmtId="0" fontId="9" fillId="5" borderId="5" xfId="4" applyFont="1" applyBorder="1" applyAlignment="1" applyProtection="1">
      <alignment vertical="center" wrapText="1"/>
      <protection locked="0"/>
    </xf>
    <xf numFmtId="0" fontId="9" fillId="0" borderId="5" xfId="12" applyFont="1" applyFill="1" applyBorder="1" applyAlignment="1">
      <alignment vertical="center" wrapText="1"/>
    </xf>
    <xf numFmtId="0" fontId="9" fillId="0" borderId="5" xfId="10" applyFont="1" applyFill="1" applyBorder="1" applyAlignment="1">
      <alignment vertical="center" wrapText="1"/>
    </xf>
    <xf numFmtId="0" fontId="9" fillId="9" borderId="5" xfId="8" applyFont="1" applyBorder="1" applyAlignment="1" applyProtection="1">
      <alignment vertical="center" wrapText="1"/>
      <protection locked="0"/>
    </xf>
    <xf numFmtId="49" fontId="9" fillId="9" borderId="5" xfId="8" applyNumberFormat="1" applyFont="1" applyBorder="1" applyAlignment="1" applyProtection="1">
      <alignment vertical="center" wrapText="1"/>
      <protection locked="0"/>
    </xf>
    <xf numFmtId="49" fontId="9" fillId="14" borderId="5" xfId="0" applyNumberFormat="1" applyFont="1" applyFill="1" applyBorder="1" applyAlignment="1" applyProtection="1">
      <alignment horizontal="left" vertical="center" wrapText="1"/>
      <protection locked="0"/>
    </xf>
    <xf numFmtId="49" fontId="9" fillId="14" borderId="5" xfId="0" applyNumberFormat="1" applyFont="1" applyFill="1" applyBorder="1" applyAlignment="1" applyProtection="1">
      <alignment vertical="center" wrapText="1"/>
      <protection locked="0"/>
    </xf>
    <xf numFmtId="0" fontId="9" fillId="5" borderId="5" xfId="4" applyFont="1" applyBorder="1" applyAlignment="1" applyProtection="1">
      <alignment horizontal="left" vertical="center" wrapText="1"/>
      <protection locked="0"/>
    </xf>
    <xf numFmtId="49" fontId="9" fillId="0" borderId="5" xfId="0" applyNumberFormat="1" applyFont="1" applyBorder="1" applyAlignment="1">
      <alignment vertical="center" wrapText="1"/>
    </xf>
    <xf numFmtId="0" fontId="9" fillId="16" borderId="5" xfId="0" applyFont="1" applyFill="1" applyBorder="1" applyAlignment="1">
      <alignment vertical="center" wrapText="1"/>
    </xf>
    <xf numFmtId="0" fontId="4" fillId="12" borderId="4" xfId="11" applyFont="1" applyBorder="1" applyAlignment="1">
      <alignment horizontal="center" vertical="center" wrapText="1"/>
    </xf>
  </cellXfs>
  <cellStyles count="13">
    <cellStyle name="20% - Accent1" xfId="2" builtinId="30"/>
    <cellStyle name="20% - Accent2" xfId="4" builtinId="34"/>
    <cellStyle name="20% - Accent3" xfId="6" builtinId="38"/>
    <cellStyle name="20% - Accent4" xfId="8" builtinId="42"/>
    <cellStyle name="20% - Accent5" xfId="10" builtinId="46"/>
    <cellStyle name="20% - Accent6" xfId="12" builtinId="50"/>
    <cellStyle name="Accent1" xfId="1" builtinId="29"/>
    <cellStyle name="Accent2" xfId="3" builtinId="33"/>
    <cellStyle name="Accent3" xfId="5" builtinId="37"/>
    <cellStyle name="Accent4" xfId="7" builtinId="41"/>
    <cellStyle name="Accent5" xfId="9" builtinId="45"/>
    <cellStyle name="Accent6" xfId="11" builtinId="49"/>
    <cellStyle name="Normal" xfId="0" builtinId="0"/>
  </cellStyles>
  <dxfs count="18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auto="1"/>
      </font>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0000"/>
        </patternFill>
      </fill>
    </dxf>
    <dxf>
      <font>
        <color theme="0"/>
      </font>
      <fill>
        <patternFill>
          <bgColor rgb="FFFF0000"/>
        </patternFill>
      </fill>
    </dxf>
    <dxf>
      <fill>
        <patternFill>
          <bgColor rgb="FFFFFF00"/>
        </patternFill>
      </fill>
    </dxf>
    <dxf>
      <font>
        <b/>
        <i val="0"/>
        <color theme="0"/>
      </font>
      <fill>
        <patternFill>
          <bgColor rgb="FFFF0000"/>
        </patternFill>
      </fill>
    </dxf>
    <dxf>
      <fill>
        <patternFill>
          <bgColor rgb="FFFF0000"/>
        </patternFill>
      </fill>
    </dxf>
    <dxf>
      <fill>
        <patternFill>
          <bgColor rgb="FFFFFF00"/>
        </patternFill>
      </fill>
    </dxf>
    <dxf>
      <font>
        <color auto="1"/>
      </font>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0000"/>
        </patternFill>
      </fill>
    </dxf>
    <dxf>
      <fill>
        <patternFill>
          <bgColor rgb="FFFFFF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rgb="FFFFFF00"/>
        </patternFill>
      </fill>
    </dxf>
    <dxf>
      <fill>
        <patternFill>
          <bgColor rgb="FFFFFF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FF00"/>
        </patternFill>
      </fill>
    </dxf>
    <dxf>
      <font>
        <b/>
        <i val="0"/>
        <color theme="0"/>
      </font>
      <fill>
        <patternFill>
          <bgColor rgb="FFFF0000"/>
        </patternFill>
      </fill>
    </dxf>
    <dxf>
      <fill>
        <patternFill>
          <bgColor rgb="FFFFFF00"/>
        </patternFill>
      </fill>
    </dxf>
    <dxf>
      <font>
        <b/>
        <i val="0"/>
        <color theme="0"/>
      </font>
      <fill>
        <patternFill>
          <bgColor rgb="FFFF0000"/>
        </patternFill>
      </fill>
    </dxf>
    <dxf>
      <fill>
        <patternFill>
          <bgColor rgb="FFFF0000"/>
        </patternFill>
      </fill>
    </dxf>
    <dxf>
      <font>
        <color theme="0"/>
      </font>
      <fill>
        <patternFill>
          <bgColor rgb="FFFF0000"/>
        </patternFill>
      </fill>
    </dxf>
    <dxf>
      <font>
        <color auto="1"/>
      </font>
      <fill>
        <patternFill>
          <bgColor rgb="FFFFFF00"/>
        </patternFill>
      </fill>
    </dxf>
    <dxf>
      <fill>
        <patternFill>
          <bgColor rgb="FFFFFF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DBIP%202020-2021%20Template%20MSCOA%20B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1. Lists"/>
      <sheetName val="2. Top Layer"/>
      <sheetName val="Corporate"/>
      <sheetName val="Finance"/>
      <sheetName val="Tech"/>
      <sheetName val="Comm"/>
      <sheetName val="Council"/>
      <sheetName val="Office of MM"/>
      <sheetName val="3. Capital"/>
      <sheetName val="Monthly Cashflow"/>
      <sheetName val="RevBySource"/>
    </sheetNames>
    <sheetDataSet>
      <sheetData sheetId="0">
        <row r="23">
          <cell r="I23" t="str">
            <v>Directorate [R]</v>
          </cell>
        </row>
        <row r="24">
          <cell r="I24" t="str">
            <v>Reporting KPI [R]</v>
          </cell>
        </row>
        <row r="25">
          <cell r="I25" t="str">
            <v>IDP Ref</v>
          </cell>
        </row>
        <row r="26">
          <cell r="I26" t="str">
            <v>Function [R]</v>
          </cell>
        </row>
        <row r="27">
          <cell r="I27" t="str">
            <v>National Outcome [R]</v>
          </cell>
        </row>
        <row r="28">
          <cell r="I28" t="str">
            <v>National KPA [R]</v>
          </cell>
        </row>
        <row r="29">
          <cell r="I29" t="str">
            <v>Strategic Objective [R]</v>
          </cell>
        </row>
        <row r="30">
          <cell r="I30" t="str">
            <v>NDP Objective [R]</v>
          </cell>
        </row>
        <row r="31">
          <cell r="I31" t="str">
            <v>Strategic Goal [R]</v>
          </cell>
        </row>
        <row r="32">
          <cell r="I32" t="str">
            <v>Municipal KPA [R]</v>
          </cell>
        </row>
        <row r="33">
          <cell r="I33" t="str">
            <v>KPI Name [R]</v>
          </cell>
        </row>
        <row r="34">
          <cell r="I34" t="str">
            <v>Unit of Measurement</v>
          </cell>
        </row>
        <row r="35">
          <cell r="I35" t="str">
            <v>Risk</v>
          </cell>
        </row>
        <row r="36">
          <cell r="I36" t="str">
            <v>Provincial Strategic Objectives [R]</v>
          </cell>
        </row>
        <row r="37">
          <cell r="I37" t="str">
            <v>Ward [R]</v>
          </cell>
        </row>
        <row r="38">
          <cell r="I38" t="str">
            <v>Area [R]</v>
          </cell>
        </row>
        <row r="39">
          <cell r="I39" t="str">
            <v>KPI Owner [R]</v>
          </cell>
        </row>
        <row r="40">
          <cell r="I40" t="str">
            <v>Baseline</v>
          </cell>
        </row>
        <row r="41">
          <cell r="I41" t="str">
            <v>POE</v>
          </cell>
        </row>
        <row r="42">
          <cell r="I42" t="str">
            <v>Past Year Performance</v>
          </cell>
        </row>
        <row r="43">
          <cell r="I43" t="str">
            <v>MTAS Indicator</v>
          </cell>
        </row>
        <row r="44">
          <cell r="I44" t="str">
            <v>New Text 1</v>
          </cell>
        </row>
        <row r="45">
          <cell r="I45" t="str">
            <v>New Text 2</v>
          </cell>
        </row>
        <row r="46">
          <cell r="I46" t="str">
            <v>New Text 3</v>
          </cell>
        </row>
        <row r="47">
          <cell r="I47" t="str">
            <v>Reporting Category [R]</v>
          </cell>
        </row>
        <row r="48">
          <cell r="I48" t="str">
            <v>KPI Calculation Type [R]</v>
          </cell>
        </row>
        <row r="49">
          <cell r="I49" t="str">
            <v>Target Type [R]</v>
          </cell>
        </row>
        <row r="50">
          <cell r="I50" t="str">
            <v>Annual Target</v>
          </cell>
        </row>
        <row r="51">
          <cell r="I51" t="str">
            <v>Revised Target</v>
          </cell>
        </row>
      </sheetData>
      <sheetData sheetId="1">
        <row r="3">
          <cell r="A3" t="str">
            <v>Office of the Municipal Manager</v>
          </cell>
          <cell r="T3" t="str">
            <v>Community and Social Services [Core function]  - Aged Care</v>
          </cell>
          <cell r="W3" t="str">
            <v>Unspecified</v>
          </cell>
          <cell r="AA3" t="str">
            <v>Municipal Transformation and Institutional Development</v>
          </cell>
          <cell r="AE3" t="str">
            <v>Unspecified</v>
          </cell>
          <cell r="AK3" t="str">
            <v>Improve the quality of basic education</v>
          </cell>
          <cell r="AS3" t="str">
            <v>Unspecified</v>
          </cell>
          <cell r="BD3" t="str">
            <v>Safe and Cohesive communities</v>
          </cell>
          <cell r="BO3" t="str">
            <v>Accountant SCM and Assets</v>
          </cell>
          <cell r="BQ3" t="str">
            <v>Carry Over</v>
          </cell>
          <cell r="BU3" t="str">
            <v>Currency</v>
          </cell>
        </row>
        <row r="4">
          <cell r="A4" t="str">
            <v>Corporate Services</v>
          </cell>
          <cell r="T4" t="str">
            <v>Community and Social Services [Core function]  - Animal Care and Diseases</v>
          </cell>
          <cell r="W4" t="str">
            <v>Municipal Transformation and Institutional Development</v>
          </cell>
          <cell r="AA4" t="str">
            <v>Basic Service Delivery</v>
          </cell>
          <cell r="AE4" t="str">
            <v>Economy and Development</v>
          </cell>
          <cell r="AK4" t="str">
            <v>Improve health and life expectancy</v>
          </cell>
          <cell r="AS4" t="str">
            <v>Strengthen Financial Sustainability and further enhance Good Governance</v>
          </cell>
          <cell r="BD4" t="str">
            <v>Growth and jobs</v>
          </cell>
          <cell r="BO4" t="str">
            <v>Accountant: Budget and Treasury Office</v>
          </cell>
          <cell r="BQ4" t="str">
            <v>Accumulative</v>
          </cell>
          <cell r="BU4" t="str">
            <v>Percentage</v>
          </cell>
        </row>
        <row r="5">
          <cell r="A5" t="str">
            <v>Technical Services</v>
          </cell>
          <cell r="T5" t="str">
            <v>Community and Social Services [Core function]  - Cemeteries, Funeral Parlours and Crematoriums</v>
          </cell>
          <cell r="W5" t="str">
            <v>Basic Service Delivery</v>
          </cell>
          <cell r="AA5" t="str">
            <v>Local Economic Development</v>
          </cell>
          <cell r="AE5" t="str">
            <v>Environmental Sustainability and Resilience</v>
          </cell>
          <cell r="AK5" t="str">
            <v>All people in south Africa protected and feel safe</v>
          </cell>
          <cell r="AS5" t="str">
            <v>Sustainable Service Delivery</v>
          </cell>
          <cell r="BD5" t="str">
            <v>Empowering people</v>
          </cell>
          <cell r="BO5" t="str">
            <v>Accountant: Credit Control</v>
          </cell>
          <cell r="BQ5" t="str">
            <v>Stand-Alone</v>
          </cell>
          <cell r="BU5" t="str">
            <v>Number</v>
          </cell>
        </row>
        <row r="6">
          <cell r="A6" t="str">
            <v>Financial Services</v>
          </cell>
          <cell r="T6" t="str">
            <v>Community and Social Services [Core function]  - Child Care Facilities</v>
          </cell>
          <cell r="W6" t="str">
            <v>Local Economic Development</v>
          </cell>
          <cell r="AA6" t="str">
            <v>Municipal Financial Viability and Management</v>
          </cell>
          <cell r="AE6" t="str">
            <v xml:space="preserve">Inclusive Rural Economy </v>
          </cell>
          <cell r="AK6" t="str">
            <v>Decent employment through inclusive economic growth</v>
          </cell>
          <cell r="AS6" t="str">
            <v>Facilitate an enabling environment for economic growth</v>
          </cell>
          <cell r="BD6" t="str">
            <v>Mobility and spatial transformation</v>
          </cell>
          <cell r="BO6" t="str">
            <v>Accountant: Debtors</v>
          </cell>
          <cell r="BQ6" t="str">
            <v>Zero</v>
          </cell>
        </row>
        <row r="7">
          <cell r="A7" t="str">
            <v>Council</v>
          </cell>
          <cell r="T7" t="str">
            <v>Community and Social Services [Core function]  - Community Halls and Facilities</v>
          </cell>
          <cell r="W7" t="str">
            <v>Municipal Financial Viability and Management</v>
          </cell>
          <cell r="AA7" t="str">
            <v>Good Governance and Public Participation</v>
          </cell>
          <cell r="AE7" t="str">
            <v>South Africa in the Region and the World</v>
          </cell>
          <cell r="AK7" t="str">
            <v>A skilled and capable workforce to support inclusive growth</v>
          </cell>
          <cell r="AS7" t="str">
            <v>Promote a safe, healthy, educated and integrated community</v>
          </cell>
          <cell r="BD7" t="str">
            <v>Innovation and culture</v>
          </cell>
          <cell r="BO7" t="str">
            <v>Accountant: Expenditure</v>
          </cell>
          <cell r="BQ7" t="str">
            <v>Not applicable</v>
          </cell>
        </row>
        <row r="8">
          <cell r="A8" t="str">
            <v>Community Services</v>
          </cell>
          <cell r="T8" t="str">
            <v>Community and Social Services [Core function]  - Libraries and Archives</v>
          </cell>
          <cell r="W8" t="str">
            <v>Good Governance and Public Participation</v>
          </cell>
          <cell r="AE8" t="str">
            <v>Transforming Human Settlements</v>
          </cell>
          <cell r="AK8" t="str">
            <v>An effective, competitive and responsive economic infrastructure network</v>
          </cell>
          <cell r="AS8" t="str">
            <v>Sustainable and inclusive living environment</v>
          </cell>
          <cell r="BD8"/>
          <cell r="BO8" t="str">
            <v>Admin Officer: DF</v>
          </cell>
          <cell r="BQ8" t="str">
            <v>Reverse Stand-Alone</v>
          </cell>
        </row>
        <row r="9">
          <cell r="A9" t="str">
            <v/>
          </cell>
          <cell r="T9" t="str">
            <v>Community and Social Services [Core function]  - Literacy Programmes</v>
          </cell>
          <cell r="W9"/>
          <cell r="AE9" t="str">
            <v>Improving Education, training and innovation</v>
          </cell>
          <cell r="AK9" t="str">
            <v>Vibrant, equitable and sustainable rural communities and food security</v>
          </cell>
          <cell r="AS9"/>
          <cell r="BD9"/>
          <cell r="BO9" t="str">
            <v>Administration Officer: Leave &amp; Employee Benefits</v>
          </cell>
          <cell r="BQ9" t="str">
            <v>Last Value</v>
          </cell>
        </row>
        <row r="10">
          <cell r="A10" t="str">
            <v/>
          </cell>
          <cell r="T10" t="str">
            <v>Community and Social Services [Core function]  - Museums and Art Galleries</v>
          </cell>
          <cell r="W10"/>
          <cell r="AE10" t="str">
            <v>Healthcare for all</v>
          </cell>
          <cell r="AK10" t="str">
            <v>Sustainable human settlements and improved quality of household life</v>
          </cell>
          <cell r="AS10"/>
          <cell r="BD10"/>
          <cell r="BO10" t="str">
            <v>Administration Officer: Salary &amp; Wages</v>
          </cell>
          <cell r="BQ10" t="str">
            <v>Reverse Last Value</v>
          </cell>
        </row>
        <row r="11">
          <cell r="A11" t="str">
            <v/>
          </cell>
          <cell r="T11" t="str">
            <v>Community and Social Services [Core function]  - Theatres</v>
          </cell>
          <cell r="W11"/>
          <cell r="AE11" t="str">
            <v>Social Protection</v>
          </cell>
          <cell r="AK11" t="str">
            <v>A responsive and accountable, effective and efficient local government system</v>
          </cell>
          <cell r="AS11"/>
          <cell r="BD11"/>
          <cell r="BO11" t="str">
            <v>Assistant Accountant (PV)</v>
          </cell>
        </row>
        <row r="12">
          <cell r="A12" t="str">
            <v/>
          </cell>
          <cell r="T12" t="str">
            <v>Community and Social Services [Core function]  - Zoos</v>
          </cell>
          <cell r="W12"/>
          <cell r="AE12" t="str">
            <v>Building Safer Communities</v>
          </cell>
          <cell r="AK12" t="str">
            <v>Protection and enhancement of environmental assets and natural resources</v>
          </cell>
          <cell r="AS12"/>
          <cell r="BD12"/>
          <cell r="BO12" t="str">
            <v>Assistant Accountant (VD)</v>
          </cell>
        </row>
        <row r="13">
          <cell r="A13" t="str">
            <v/>
          </cell>
          <cell r="T13" t="str">
            <v>Community and Social Services [Non-core Function] - Aged Care</v>
          </cell>
          <cell r="W13"/>
          <cell r="AE13" t="str">
            <v>Developing a capable and Development State</v>
          </cell>
          <cell r="AK13" t="str">
            <v>A better South Africa, a better Africa and world</v>
          </cell>
          <cell r="AS13"/>
          <cell r="BD13"/>
          <cell r="BO13" t="str">
            <v>Assistant Accountant: Enquiries</v>
          </cell>
        </row>
        <row r="14">
          <cell r="A14" t="str">
            <v/>
          </cell>
          <cell r="T14" t="str">
            <v>Community and Social Services [Non-core Function] - Agricultural</v>
          </cell>
          <cell r="W14"/>
          <cell r="AE14" t="str">
            <v>Fighting Corruption</v>
          </cell>
          <cell r="AK14" t="str">
            <v>A development-orientated public service and inclusive citizenship</v>
          </cell>
          <cell r="AS14"/>
          <cell r="BD14"/>
          <cell r="BO14" t="str">
            <v>Assistant Accountant: Rates and valuations</v>
          </cell>
        </row>
        <row r="15">
          <cell r="A15" t="str">
            <v/>
          </cell>
          <cell r="T15" t="str">
            <v>Community and Social Services [Non-core Function] - Animal Care and Diseases</v>
          </cell>
          <cell r="W15"/>
          <cell r="AE15" t="str">
            <v>Nation Building and Social Cohesion</v>
          </cell>
          <cell r="AK15"/>
          <cell r="AS15"/>
          <cell r="BD15"/>
          <cell r="BO15" t="str">
            <v>Building Control Piketberg</v>
          </cell>
        </row>
        <row r="16">
          <cell r="A16" t="str">
            <v/>
          </cell>
          <cell r="T16" t="str">
            <v>Community and Social Services [Non-core Function] - Child Care Facilities</v>
          </cell>
          <cell r="W16"/>
          <cell r="AE16"/>
          <cell r="AK16"/>
          <cell r="AS16"/>
          <cell r="BD16"/>
          <cell r="BO16" t="str">
            <v>Building Control Porterville</v>
          </cell>
        </row>
        <row r="17">
          <cell r="A17" t="str">
            <v/>
          </cell>
          <cell r="T17" t="str">
            <v>Community and Social Services [Non-core Function] - Community Halls and Facilities</v>
          </cell>
          <cell r="W17"/>
          <cell r="AE17"/>
          <cell r="AK17"/>
          <cell r="AS17"/>
          <cell r="BD17"/>
          <cell r="BO17" t="str">
            <v>Building Control Velddrift</v>
          </cell>
        </row>
        <row r="18">
          <cell r="A18" t="str">
            <v/>
          </cell>
          <cell r="T18" t="str">
            <v>Community and Social Services [Non-core Function] - Consumer Protection</v>
          </cell>
          <cell r="W18"/>
          <cell r="AE18"/>
          <cell r="AK18"/>
          <cell r="AS18"/>
          <cell r="BD18"/>
          <cell r="BO18" t="str">
            <v>Civil Services: Departmental Administration</v>
          </cell>
        </row>
        <row r="19">
          <cell r="A19" t="str">
            <v/>
          </cell>
          <cell r="T19" t="str">
            <v>Community and Social Services [Non-core Function] - Cultural Matters</v>
          </cell>
          <cell r="W19"/>
          <cell r="AE19"/>
          <cell r="AK19"/>
          <cell r="AS19"/>
          <cell r="BD19"/>
          <cell r="BO19" t="str">
            <v>Civil Services: Piketberg</v>
          </cell>
        </row>
        <row r="20">
          <cell r="A20" t="str">
            <v/>
          </cell>
          <cell r="T20" t="str">
            <v>Community and Social Services [Non-core Function] - Disaster Management</v>
          </cell>
          <cell r="W20"/>
          <cell r="AE20"/>
          <cell r="AK20"/>
          <cell r="AS20"/>
          <cell r="BD20"/>
          <cell r="BO20" t="str">
            <v>Civil Services: Porterville</v>
          </cell>
        </row>
        <row r="21">
          <cell r="A21" t="str">
            <v/>
          </cell>
          <cell r="T21" t="str">
            <v>Community and Social Services [Non-core Function] - Education</v>
          </cell>
          <cell r="W21"/>
          <cell r="AE21"/>
          <cell r="AK21"/>
          <cell r="AS21"/>
          <cell r="BD21"/>
          <cell r="BO21" t="str">
            <v>Civil Services: Velddrif</v>
          </cell>
        </row>
        <row r="22">
          <cell r="A22" t="str">
            <v/>
          </cell>
          <cell r="T22" t="str">
            <v>Community and Social Services [Non-core Function] - Indigenous and Customary Law</v>
          </cell>
          <cell r="W22"/>
          <cell r="AE22"/>
          <cell r="AK22"/>
          <cell r="AS22"/>
          <cell r="BD22"/>
          <cell r="BO22" t="str">
            <v>Director Community Services</v>
          </cell>
        </row>
        <row r="23">
          <cell r="A23" t="str">
            <v/>
          </cell>
          <cell r="T23" t="str">
            <v>Community and Social Services [Non-core Function] - Industrial Promotion</v>
          </cell>
          <cell r="W23"/>
          <cell r="AE23"/>
          <cell r="AK23"/>
          <cell r="AS23"/>
          <cell r="BO23" t="str">
            <v>Director Corporate Services</v>
          </cell>
        </row>
        <row r="24">
          <cell r="A24" t="str">
            <v/>
          </cell>
          <cell r="T24" t="str">
            <v>Community and Social Services [Non-core Function] - Language Policy</v>
          </cell>
          <cell r="W24"/>
          <cell r="AE24"/>
          <cell r="AK24"/>
          <cell r="AS24"/>
          <cell r="BO24" t="str">
            <v>Director Finance</v>
          </cell>
        </row>
        <row r="25">
          <cell r="A25" t="str">
            <v/>
          </cell>
          <cell r="T25" t="str">
            <v>Community and Social Services [Non-core Function] - Libraries and Archives</v>
          </cell>
          <cell r="W25"/>
          <cell r="AE25"/>
          <cell r="AK25"/>
          <cell r="AS25"/>
          <cell r="BO25" t="str">
            <v>Director: Technical Services</v>
          </cell>
        </row>
        <row r="26">
          <cell r="A26" t="str">
            <v/>
          </cell>
          <cell r="T26" t="str">
            <v>Community and Social Services [Non-core Function] - Literacy Programmes</v>
          </cell>
          <cell r="W26"/>
          <cell r="AE26"/>
          <cell r="AK26"/>
          <cell r="AS26"/>
          <cell r="BO26" t="str">
            <v>Electricity</v>
          </cell>
        </row>
        <row r="27">
          <cell r="T27" t="str">
            <v>Community and Social Services [Non-core Function] - Media Services</v>
          </cell>
          <cell r="W27"/>
          <cell r="AE27"/>
          <cell r="AK27"/>
          <cell r="AS27"/>
          <cell r="BO27" t="str">
            <v>Head Committee &amp; Secretarial Services</v>
          </cell>
        </row>
        <row r="28">
          <cell r="T28" t="str">
            <v>Community and Social Services [Non-core Function] - Museums and Art Galleries</v>
          </cell>
          <cell r="W28"/>
          <cell r="AE28"/>
          <cell r="AK28"/>
          <cell r="AS28"/>
          <cell r="BO28" t="str">
            <v>Head Internal Audit</v>
          </cell>
        </row>
        <row r="29">
          <cell r="T29" t="str">
            <v>Community and Social Services [Non-core Function] - Population Development</v>
          </cell>
          <cell r="W29"/>
          <cell r="AE29"/>
          <cell r="AK29"/>
          <cell r="AS29"/>
          <cell r="BO29" t="str">
            <v>Head IT &amp; Archives</v>
          </cell>
        </row>
        <row r="30">
          <cell r="T30" t="str">
            <v>Community and Social Services [Non-core Function] - Provincial Cultural Matters</v>
          </cell>
          <cell r="W30"/>
          <cell r="AE30"/>
          <cell r="AK30"/>
          <cell r="AS30"/>
          <cell r="BO30" t="str">
            <v>Head Library Services</v>
          </cell>
        </row>
        <row r="31">
          <cell r="T31" t="str">
            <v>Community and Social Services [Non-core Function] - Theatres</v>
          </cell>
          <cell r="W31"/>
          <cell r="AE31"/>
          <cell r="AK31"/>
          <cell r="AS31"/>
          <cell r="BO31" t="str">
            <v>Head Strategic Services</v>
          </cell>
        </row>
        <row r="32">
          <cell r="T32" t="str">
            <v>Community and Social Services [Non-core Function] - Zoos</v>
          </cell>
          <cell r="W32"/>
          <cell r="AE32"/>
          <cell r="AK32"/>
          <cell r="AS32"/>
          <cell r="BO32" t="str">
            <v>Head: Assets &amp; Supply Chain Management</v>
          </cell>
        </row>
        <row r="33">
          <cell r="T33" t="str">
            <v>Electricity [Core function]  - Electricity</v>
          </cell>
          <cell r="W33"/>
          <cell r="AE33"/>
          <cell r="AK33"/>
          <cell r="AS33"/>
          <cell r="BO33" t="str">
            <v>Head: Communication</v>
          </cell>
        </row>
        <row r="34">
          <cell r="T34" t="str">
            <v>Electricity [Core function]  - Street Lighting and Signal Systems</v>
          </cell>
          <cell r="W34"/>
          <cell r="AE34"/>
          <cell r="AK34"/>
          <cell r="AS34"/>
          <cell r="BO34" t="str">
            <v>Head: Community Facilities</v>
          </cell>
        </row>
        <row r="35">
          <cell r="T35" t="str">
            <v>Electricity [Core function]  - Nonelectric Energy</v>
          </cell>
          <cell r="W35"/>
          <cell r="AE35"/>
          <cell r="AK35"/>
          <cell r="AS35"/>
          <cell r="BO35" t="str">
            <v>Head: Disaster Management</v>
          </cell>
        </row>
        <row r="36">
          <cell r="T36" t="str">
            <v xml:space="preserve">Electricity [Non-core Function] - Electricity </v>
          </cell>
          <cell r="W36"/>
          <cell r="AE36"/>
          <cell r="AK36"/>
          <cell r="AS36"/>
          <cell r="BO36" t="str">
            <v>Head: Traffic</v>
          </cell>
        </row>
        <row r="37">
          <cell r="T37" t="str">
            <v>Electricity [Non-core Function] - Nonelectric Energy</v>
          </cell>
          <cell r="W37"/>
          <cell r="AE37"/>
          <cell r="AK37"/>
          <cell r="AS37"/>
          <cell r="BO37" t="str">
            <v>HR Officer:  Recruitment, Selection &amp; Personnel Administration</v>
          </cell>
        </row>
        <row r="38">
          <cell r="T38" t="str">
            <v>Environmental Protection [Core function]  - Biodiversity and Landscape</v>
          </cell>
          <cell r="W38"/>
          <cell r="AE38"/>
          <cell r="AK38"/>
          <cell r="AS38"/>
          <cell r="BO38" t="str">
            <v>Human Resource Officer:  Health &amp; Safety</v>
          </cell>
        </row>
        <row r="39">
          <cell r="T39" t="str">
            <v>Environmental Protection [Core function]  - Coastal Protection</v>
          </cell>
          <cell r="W39"/>
          <cell r="AE39"/>
          <cell r="AK39"/>
          <cell r="AS39"/>
          <cell r="BO39" t="str">
            <v>Human Resource Officer:  Training &amp; Development</v>
          </cell>
        </row>
        <row r="40">
          <cell r="T40" t="str">
            <v>Environmental Protection [Core function]  - Pollution Control</v>
          </cell>
          <cell r="W40"/>
          <cell r="AE40"/>
          <cell r="AK40"/>
          <cell r="AS40"/>
          <cell r="BO40" t="str">
            <v>Human Resources Manager</v>
          </cell>
        </row>
        <row r="41">
          <cell r="T41" t="str">
            <v>Environmental Protection [Non-core Function] - Indigenous Forests</v>
          </cell>
          <cell r="W41"/>
          <cell r="AE41"/>
          <cell r="AK41"/>
          <cell r="AS41"/>
          <cell r="BO41" t="str">
            <v>Human Settlements Head</v>
          </cell>
        </row>
        <row r="42">
          <cell r="T42" t="str">
            <v>Environmental Protection [Non-core Function] - Nature Conservation</v>
          </cell>
          <cell r="W42"/>
          <cell r="AE42"/>
          <cell r="AK42"/>
          <cell r="AS42"/>
          <cell r="BO42" t="str">
            <v>Manager Administrative Services</v>
          </cell>
        </row>
        <row r="43">
          <cell r="T43" t="str">
            <v>Environmental Protection [Non-core Function] - Pollution Control</v>
          </cell>
          <cell r="W43"/>
          <cell r="AE43"/>
          <cell r="AK43"/>
          <cell r="AS43"/>
          <cell r="BO43" t="str">
            <v>Manager Expenditure</v>
          </cell>
        </row>
        <row r="44">
          <cell r="T44" t="str">
            <v>Environmental Protection [Non-core Function] - Soil Conservation</v>
          </cell>
          <cell r="W44"/>
          <cell r="AE44"/>
          <cell r="AK44"/>
          <cell r="AS44"/>
          <cell r="BO44" t="str">
            <v>Manager Planning and Development</v>
          </cell>
        </row>
        <row r="45">
          <cell r="T45" t="str">
            <v>Executive and Council [Core function]  - Mayor and Council</v>
          </cell>
          <cell r="W45"/>
          <cell r="AE45"/>
          <cell r="AK45"/>
          <cell r="AS45"/>
          <cell r="BO45" t="str">
            <v>Manager: Budget and Treasury Office</v>
          </cell>
        </row>
        <row r="46">
          <cell r="T46" t="str">
            <v>Executive and Council [Core function]  - Municipal Manager, Town Secretary and Chief Executive</v>
          </cell>
          <cell r="W46"/>
          <cell r="AE46"/>
          <cell r="AK46"/>
          <cell r="AS46"/>
          <cell r="BO46" t="str">
            <v>Manager: Community Facilities</v>
          </cell>
        </row>
        <row r="47">
          <cell r="T47" t="str">
            <v>Finance and Administration [Core function]  - Administrative and Corporate Support</v>
          </cell>
          <cell r="W47"/>
          <cell r="AE47"/>
          <cell r="AK47"/>
          <cell r="AS47"/>
          <cell r="BO47" t="str">
            <v>Manager: Income</v>
          </cell>
        </row>
        <row r="48">
          <cell r="T48" t="str">
            <v>Finance and Administration [Core function]  - Asset Management</v>
          </cell>
          <cell r="W48"/>
          <cell r="AE48"/>
          <cell r="AK48"/>
          <cell r="AS48"/>
          <cell r="BO48" t="str">
            <v>Municipal Manager</v>
          </cell>
        </row>
        <row r="49">
          <cell r="T49" t="str">
            <v>Finance and Administration [Core function]  - Budget and Treasury Office</v>
          </cell>
          <cell r="W49"/>
          <cell r="AE49"/>
          <cell r="AK49"/>
          <cell r="AS49"/>
          <cell r="BO49" t="str">
            <v>Piketberg  Superintendant</v>
          </cell>
        </row>
        <row r="50">
          <cell r="T50" t="str">
            <v>Finance and Administration [Core function]  - Finance</v>
          </cell>
          <cell r="W50"/>
          <cell r="AE50"/>
          <cell r="AK50"/>
          <cell r="AS50"/>
          <cell r="BO50" t="str">
            <v>Project Management</v>
          </cell>
        </row>
        <row r="51">
          <cell r="T51" t="str">
            <v>Finance and Administration [Core function]  - Fleet Management</v>
          </cell>
          <cell r="W51"/>
          <cell r="AE51"/>
          <cell r="AK51"/>
          <cell r="AS51"/>
          <cell r="BO51" t="str">
            <v>Snr Clerk Reconciliations</v>
          </cell>
        </row>
        <row r="52">
          <cell r="T52" t="str">
            <v>Finance and Administration [Core function]  - Human Resources</v>
          </cell>
          <cell r="W52"/>
          <cell r="AE52"/>
          <cell r="AK52"/>
          <cell r="AS52"/>
          <cell r="BO52" t="str">
            <v>Strategic Manager</v>
          </cell>
        </row>
        <row r="53">
          <cell r="T53" t="str">
            <v>Finance and Administration [Core function]  - Information Technology</v>
          </cell>
        </row>
        <row r="54">
          <cell r="T54" t="str">
            <v>Finance and Administration [Core function]  - Legal Services</v>
          </cell>
        </row>
        <row r="55">
          <cell r="T55" t="str">
            <v>Finance and Administration [Core function]  - Marketing, Customer Relations, Publicity and Media Co-ordination</v>
          </cell>
        </row>
        <row r="56">
          <cell r="T56" t="str">
            <v>Finance and Administration [Core function]  - Property Services</v>
          </cell>
        </row>
        <row r="57">
          <cell r="T57" t="str">
            <v>Finance and Administration [Core function]  - Risk Management</v>
          </cell>
        </row>
        <row r="58">
          <cell r="T58" t="str">
            <v>Finance and Administration [Core function]  - Security Services</v>
          </cell>
        </row>
        <row r="59">
          <cell r="T59" t="str">
            <v xml:space="preserve">Finance and Administration [Core function]  - Supply Chain Management </v>
          </cell>
        </row>
        <row r="60">
          <cell r="T60" t="str">
            <v>Finance and Administration [Core function]  - Valuation Service</v>
          </cell>
        </row>
        <row r="61">
          <cell r="T61" t="str">
            <v>Finance and Administration [Non-core Function] - Asset Management</v>
          </cell>
        </row>
        <row r="62">
          <cell r="T62" t="str">
            <v>Finance and Administration [Non-core Function] - Fleet Management</v>
          </cell>
        </row>
        <row r="63">
          <cell r="T63" t="str">
            <v>Finance and Administration [Non-core Function] - Human Resources</v>
          </cell>
        </row>
        <row r="64">
          <cell r="T64" t="str">
            <v>Finance and Administration [Non-core Function] - Information Technology</v>
          </cell>
        </row>
        <row r="65">
          <cell r="T65" t="str">
            <v>Finance and Administration [Non-core Function] - Legal Services</v>
          </cell>
        </row>
        <row r="66">
          <cell r="T66" t="str">
            <v>Finance and Administration [Non-core Function] - Marketing, Customer Relations, Publicity and Media Co-ordination</v>
          </cell>
        </row>
        <row r="67">
          <cell r="T67" t="str">
            <v>Finance and Administration [Non-core Function] - Property Services</v>
          </cell>
        </row>
        <row r="68">
          <cell r="T68" t="str">
            <v>Finance and Administration [Non-core Function] - Risk Management</v>
          </cell>
        </row>
        <row r="69">
          <cell r="T69" t="str">
            <v>Finance and Administration [Non-core Function] - Security Services</v>
          </cell>
        </row>
        <row r="70">
          <cell r="T70" t="str">
            <v>Health [Core function]  - Health Services</v>
          </cell>
        </row>
        <row r="71">
          <cell r="T71" t="str">
            <v>Health [Core function]  - Laboratory Services</v>
          </cell>
        </row>
        <row r="72">
          <cell r="T72" t="str">
            <v>Health [Non-core Function] - Ambulance</v>
          </cell>
        </row>
        <row r="73">
          <cell r="T73" t="str">
            <v>Health [Non-core Function] - Health Services</v>
          </cell>
        </row>
        <row r="74">
          <cell r="T74" t="str">
            <v>Housing [Core function]  - Housing</v>
          </cell>
        </row>
        <row r="75">
          <cell r="T75" t="str">
            <v>Housing [Core function]  - Informal Settlements</v>
          </cell>
        </row>
        <row r="76">
          <cell r="T76" t="str">
            <v>Housing [Non-core Function] - Housing</v>
          </cell>
        </row>
        <row r="77">
          <cell r="T77" t="str">
            <v>Housing [Non-core Function] - Informal Settlements</v>
          </cell>
        </row>
        <row r="78">
          <cell r="T78" t="str">
            <v>Internal Audit [Core function]  - Governance Function</v>
          </cell>
        </row>
        <row r="79">
          <cell r="T79" t="str">
            <v>Other [Core function]  - Abattoirs</v>
          </cell>
        </row>
        <row r="80">
          <cell r="T80" t="str">
            <v>Other [Core function]  - Air Transport</v>
          </cell>
        </row>
        <row r="81">
          <cell r="T81" t="str">
            <v xml:space="preserve">Other [Core function]  - Forestry </v>
          </cell>
        </row>
        <row r="82">
          <cell r="T82" t="str">
            <v>Other [Core function]  - Licensing and Regulation</v>
          </cell>
        </row>
        <row r="83">
          <cell r="T83" t="str">
            <v>Other [Core function]  - Markets</v>
          </cell>
        </row>
        <row r="84">
          <cell r="T84" t="str">
            <v>Other [Core function]  - Tourism</v>
          </cell>
        </row>
        <row r="85">
          <cell r="T85" t="str">
            <v>Other [Non-core Function] - Abattoirs</v>
          </cell>
        </row>
        <row r="86">
          <cell r="T86" t="str">
            <v>Other [Non-core Function] - Air Transport</v>
          </cell>
        </row>
        <row r="87">
          <cell r="T87" t="str">
            <v>Other [Non-core Function] - Forestry</v>
          </cell>
        </row>
        <row r="88">
          <cell r="T88" t="str">
            <v>Other [Non-core Function] - Licensing and Regulation</v>
          </cell>
        </row>
        <row r="89">
          <cell r="T89" t="str">
            <v>Other [Non-core Function] - Markets</v>
          </cell>
        </row>
        <row r="90">
          <cell r="T90" t="str">
            <v>Other [Non-core Function] - Tourism</v>
          </cell>
        </row>
        <row r="91">
          <cell r="T91" t="str">
            <v>Planning and Development [Core function]  - Billboards</v>
          </cell>
        </row>
        <row r="92">
          <cell r="T92" t="str">
            <v>Planning and Development [Core function]  - Corporate Wide Strategic Planning (IDPs, LEDs)</v>
          </cell>
        </row>
        <row r="93">
          <cell r="T93" t="str">
            <v>Planning and Development [Core function]  - Central City Improvement District</v>
          </cell>
        </row>
        <row r="94">
          <cell r="T94" t="str">
            <v>Planning and Development [Core function]  - Development Facilitation</v>
          </cell>
        </row>
        <row r="95">
          <cell r="T95" t="str">
            <v>Planning and Development [Core function]  - Economic Development/Planning</v>
          </cell>
        </row>
        <row r="96">
          <cell r="T96" t="str">
            <v>Planning and Development [Core function]  - Town Planning, Building Regulations and Enforcement, and City Engineer</v>
          </cell>
        </row>
        <row r="97">
          <cell r="T97" t="str">
            <v>Planning and Development [Core function]  - Project Management Unit</v>
          </cell>
        </row>
        <row r="98">
          <cell r="T98" t="str">
            <v>Planning and Development [Core function]  - Support to Local Municipalities</v>
          </cell>
        </row>
        <row r="99">
          <cell r="T99" t="str">
            <v>Planning and Development [Non-core Function] - Provincial Planning</v>
          </cell>
        </row>
        <row r="100">
          <cell r="T100" t="str">
            <v>Planning and Development [Non-core Function] - Regional Planning and Development</v>
          </cell>
        </row>
        <row r="101">
          <cell r="T101" t="str">
            <v>Planning and Development [Non-core Function] - Central City Improvement District</v>
          </cell>
        </row>
        <row r="102">
          <cell r="T102" t="str">
            <v>Public Safety [Core function]  - Civil Defence</v>
          </cell>
        </row>
        <row r="103">
          <cell r="T103" t="str">
            <v>Public Safety [Core function]  - Cleansing</v>
          </cell>
        </row>
        <row r="104">
          <cell r="T104" t="str">
            <v>Public Safety [Core function]  - Control of Public Nuisances</v>
          </cell>
        </row>
        <row r="105">
          <cell r="T105" t="str">
            <v xml:space="preserve">Public Safety [Core function]  - Fencing and Fences </v>
          </cell>
        </row>
        <row r="106">
          <cell r="T106" t="str">
            <v>Public Safety [Core function]  - Fire Fighting and Protection</v>
          </cell>
        </row>
        <row r="107">
          <cell r="T107" t="str">
            <v>Public Safety [Core function]  - Licensing and Control of Animals</v>
          </cell>
        </row>
        <row r="108">
          <cell r="T108" t="str">
            <v>Public Safety [Core function]  - Police Forces, Traffic and Street Parking Control</v>
          </cell>
        </row>
        <row r="109">
          <cell r="T109" t="str">
            <v>Public Safety [Non-core Function] - Cleansing</v>
          </cell>
        </row>
        <row r="110">
          <cell r="T110" t="str">
            <v>Public Safety [Non-core Function] - Fire Fighting and Protection</v>
          </cell>
        </row>
        <row r="111">
          <cell r="T111" t="str">
            <v>Road Transport [Core function]  - Police Forces, Traffic and Street Parking Control</v>
          </cell>
        </row>
        <row r="112">
          <cell r="T112" t="str">
            <v>Road Transport [Core function]  - Pounds</v>
          </cell>
        </row>
        <row r="113">
          <cell r="T113" t="str">
            <v>Road Transport [Core function]  - Public Transport</v>
          </cell>
        </row>
        <row r="114">
          <cell r="T114" t="str">
            <v>Road Transport [Core function]  - Roads</v>
          </cell>
        </row>
        <row r="115">
          <cell r="T115" t="str">
            <v>Road Transport [Core function]  - Taxi Ranks</v>
          </cell>
        </row>
        <row r="116">
          <cell r="T116" t="str">
            <v>Road Transport [Non-core Function] - Road and Traffic Regulation</v>
          </cell>
        </row>
        <row r="117">
          <cell r="T117" t="str">
            <v>Road Transport [Non-core Function] - Public Transport</v>
          </cell>
        </row>
        <row r="118">
          <cell r="T118" t="str">
            <v>Road Transport [Non-core Function] - Roads</v>
          </cell>
        </row>
        <row r="119">
          <cell r="T119" t="str">
            <v>Road Transport [Non-core Function] - Taxi Ranks</v>
          </cell>
        </row>
        <row r="120">
          <cell r="T120" t="str">
            <v xml:space="preserve">Sport and Recreation [Core function]  - Beaches and Jetties </v>
          </cell>
        </row>
        <row r="121">
          <cell r="T121" t="str">
            <v>Sport and Recreation [Core function]  - Community Parks (including Nurseries)</v>
          </cell>
        </row>
        <row r="122">
          <cell r="T122" t="str">
            <v>Sport and Recreation [Core function]  - Recreational Facilities</v>
          </cell>
        </row>
        <row r="123">
          <cell r="T123" t="str">
            <v>Sport and Recreation [Core function]  - Sports Grounds and Stadiums</v>
          </cell>
        </row>
        <row r="124">
          <cell r="T124" t="str">
            <v>Sport and Recreation [Non-core Function] - Casinos, Racing, Gambling, Wagering</v>
          </cell>
        </row>
        <row r="125">
          <cell r="T125" t="str">
            <v>Sport and Recreation [Non-core Function] - Community Parks (including Nurseries)</v>
          </cell>
        </row>
        <row r="126">
          <cell r="T126" t="str">
            <v>Sport and Recreation [Non-core Function] - Recreational Facilities</v>
          </cell>
        </row>
        <row r="127">
          <cell r="T127" t="str">
            <v>Sport and Recreation [Non-core Function] - Sports Grounds and Stadiums</v>
          </cell>
        </row>
        <row r="128">
          <cell r="T128" t="str">
            <v>Sport and Recreation [Non-core Function] - Swimming Pools</v>
          </cell>
        </row>
        <row r="129">
          <cell r="T129" t="str">
            <v>Waste Management [Core function]  - Recycling</v>
          </cell>
        </row>
        <row r="130">
          <cell r="T130" t="str">
            <v>Waste Management [Core function]  - Solid Waste Disposal (Landfill Sites)</v>
          </cell>
        </row>
        <row r="131">
          <cell r="T131" t="str">
            <v>Waste Management [Core function]  - Solid Waste Removal</v>
          </cell>
        </row>
        <row r="132">
          <cell r="T132" t="str">
            <v>Waste Management [Core function]  - Street Cleaning</v>
          </cell>
        </row>
        <row r="133">
          <cell r="T133" t="str">
            <v>Waste Management [Non-core Function] - Recycling</v>
          </cell>
        </row>
        <row r="134">
          <cell r="T134" t="str">
            <v>Waste Management [Non-core Function] - Solid Waste Disposal (Landfill Sites)</v>
          </cell>
        </row>
        <row r="135">
          <cell r="T135" t="str">
            <v>Waste Management [Non-core Function] - Solid Waste Removal</v>
          </cell>
        </row>
        <row r="136">
          <cell r="T136" t="str">
            <v>Waste Management [Non-core Function] - Street Cleaning</v>
          </cell>
        </row>
        <row r="137">
          <cell r="T137" t="str">
            <v>Waste Water Management [Core function]  - Public Toilets</v>
          </cell>
        </row>
        <row r="138">
          <cell r="T138" t="str">
            <v>Waste Water Management [Core function]  - Sewerage</v>
          </cell>
        </row>
        <row r="139">
          <cell r="T139" t="str">
            <v>Waste Water Management [Core function]  - Storm Water Management</v>
          </cell>
        </row>
        <row r="140">
          <cell r="T140" t="str">
            <v>Waste Water Management [Core function]  - Waste Water Treatment</v>
          </cell>
        </row>
        <row r="141">
          <cell r="T141" t="str">
            <v>Waste Water Management [Non-core Function] - Public Toilets</v>
          </cell>
        </row>
        <row r="142">
          <cell r="T142" t="str">
            <v>Waste Water Management [Non-core Function] - Sewerage</v>
          </cell>
        </row>
        <row r="143">
          <cell r="T143" t="str">
            <v>Waste Water Management [Non-core Function] - Storm Water Management</v>
          </cell>
        </row>
        <row r="144">
          <cell r="T144" t="str">
            <v>Waste Water Management [Non-core Function] - Waste Water Treatment</v>
          </cell>
        </row>
        <row r="145">
          <cell r="T145" t="str">
            <v>Water Management [Core function]  - Water Treatment</v>
          </cell>
        </row>
        <row r="146">
          <cell r="T146" t="str">
            <v>Water Management [Core function]  - Water Distribution</v>
          </cell>
        </row>
        <row r="147">
          <cell r="T147" t="str">
            <v>Water Management [Core function]  - Water Storage</v>
          </cell>
        </row>
        <row r="148">
          <cell r="T148" t="str">
            <v>Water Management [Non-core Function] - Water Treatment</v>
          </cell>
        </row>
        <row r="149">
          <cell r="T149" t="str">
            <v>Water Management [Non-core Function] - Water Distribution</v>
          </cell>
        </row>
        <row r="150">
          <cell r="T150" t="str">
            <v>Water Management [Non-core Function] - Water Storage</v>
          </cell>
        </row>
        <row r="151">
          <cell r="T151" t="str">
            <v>Unspecified [Non-core Function] - Unspecified</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06"/>
  <sheetViews>
    <sheetView tabSelected="1" view="pageBreakPreview" topLeftCell="A104" zoomScale="70" zoomScaleNormal="70" zoomScaleSheetLayoutView="70" workbookViewId="0">
      <selection activeCell="M39" sqref="M39"/>
    </sheetView>
  </sheetViews>
  <sheetFormatPr defaultRowHeight="15" x14ac:dyDescent="0.25"/>
  <cols>
    <col min="1" max="1" width="6.5703125" customWidth="1"/>
    <col min="2" max="2" width="0" hidden="1" customWidth="1"/>
    <col min="3" max="3" width="10.7109375" customWidth="1"/>
    <col min="4" max="8" width="0" hidden="1" customWidth="1"/>
    <col min="9" max="9" width="14.28515625" customWidth="1"/>
    <col min="10" max="12" width="0" hidden="1" customWidth="1"/>
    <col min="13" max="13" width="13.85546875" customWidth="1"/>
    <col min="14" max="16" width="0" hidden="1" customWidth="1"/>
    <col min="17" max="17" width="13.140625" customWidth="1"/>
    <col min="18" max="19" width="0" hidden="1" customWidth="1"/>
    <col min="20" max="20" width="24.28515625" customWidth="1"/>
    <col min="21" max="21" width="20.85546875" customWidth="1"/>
    <col min="22" max="26" width="0" hidden="1" customWidth="1"/>
    <col min="27" max="27" width="14.28515625" customWidth="1"/>
    <col min="29" max="29" width="19.85546875" customWidth="1"/>
    <col min="30" max="36" width="0" hidden="1" customWidth="1"/>
    <col min="37" max="37" width="13.28515625" customWidth="1"/>
    <col min="38" max="38" width="0" hidden="1" customWidth="1"/>
    <col min="39" max="39" width="11.5703125" customWidth="1"/>
    <col min="42" max="42" width="0" hidden="1" customWidth="1"/>
    <col min="43" max="43" width="8.5703125" customWidth="1"/>
    <col min="44" max="45" width="8.140625" customWidth="1"/>
    <col min="46" max="46" width="7.85546875" customWidth="1"/>
  </cols>
  <sheetData>
    <row r="1" spans="1:46" ht="15.75" thickBot="1" x14ac:dyDescent="0.3">
      <c r="A1" s="56"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8"/>
    </row>
    <row r="2" spans="1:46" ht="40.5" customHeight="1" x14ac:dyDescent="0.25">
      <c r="A2" s="1" t="s">
        <v>1</v>
      </c>
      <c r="B2" s="6" t="str">
        <f>top_dirid</f>
        <v>Directorate [R]</v>
      </c>
      <c r="C2" s="6"/>
      <c r="D2" s="2" t="str">
        <f>top_repkpi</f>
        <v>Reporting KPI [R]</v>
      </c>
      <c r="E2" s="2" t="str">
        <f>top_idpref</f>
        <v>IDP Ref</v>
      </c>
      <c r="F2" s="3" t="str">
        <f>top_gfsid</f>
        <v>Function [R]</v>
      </c>
      <c r="G2" s="3"/>
      <c r="H2" s="80" t="str">
        <f>top_natoutcomeid</f>
        <v>National Outcome [R]</v>
      </c>
      <c r="I2" s="80"/>
      <c r="J2" s="4" t="str">
        <f>top_natkpaid</f>
        <v>National KPA [R]</v>
      </c>
      <c r="K2" s="4"/>
      <c r="L2" s="5" t="str">
        <f>top_pdoid</f>
        <v>Strategic Objective [R]</v>
      </c>
      <c r="M2" s="5"/>
      <c r="N2" s="3" t="str">
        <f>top_ndpid</f>
        <v>NDP Objective [R]</v>
      </c>
      <c r="O2" s="3"/>
      <c r="P2" s="6" t="str">
        <f>top_idpid</f>
        <v>Strategic Goal [R]</v>
      </c>
      <c r="Q2" s="6"/>
      <c r="R2" s="7" t="str">
        <f>top_munkpa</f>
        <v>Municipal KPA [R]</v>
      </c>
      <c r="S2" s="7"/>
      <c r="T2" s="8" t="str">
        <f>top_value</f>
        <v>KPI Name [R]</v>
      </c>
      <c r="U2" s="8" t="str">
        <f>top_unit</f>
        <v>Unit of Measurement</v>
      </c>
      <c r="V2" s="2" t="str">
        <f>top_risk</f>
        <v>Risk</v>
      </c>
      <c r="W2" s="9" t="str">
        <f>top_psoid</f>
        <v>Provincial Strategic Objectives [R]</v>
      </c>
      <c r="X2" s="9"/>
      <c r="Y2" s="10" t="str">
        <f>top_ward</f>
        <v>Ward [R]</v>
      </c>
      <c r="Z2" s="11" t="str">
        <f>top_area</f>
        <v>Area [R]</v>
      </c>
      <c r="AA2" s="12" t="str">
        <f>top_ownerid</f>
        <v>KPI Owner [R]</v>
      </c>
      <c r="AB2" s="13" t="str">
        <f>top_baseline</f>
        <v>Baseline</v>
      </c>
      <c r="AC2" s="8" t="str">
        <f>top_poe</f>
        <v>POE</v>
      </c>
      <c r="AD2" s="2" t="str">
        <f>top_pyp</f>
        <v>Past Year Performance</v>
      </c>
      <c r="AE2" s="2" t="str">
        <f>top_mtas</f>
        <v>MTAS Indicator</v>
      </c>
      <c r="AF2" s="2" t="str">
        <f>top_new1</f>
        <v>New Text 1</v>
      </c>
      <c r="AG2" s="2" t="str">
        <f>top_new2</f>
        <v>New Text 2</v>
      </c>
      <c r="AH2" s="2" t="str">
        <f>top_new3</f>
        <v>New Text 3</v>
      </c>
      <c r="AI2" s="11" t="str">
        <f>top_repcate</f>
        <v>Reporting Category [R]</v>
      </c>
      <c r="AJ2" s="5" t="str">
        <f>top_calctype</f>
        <v>KPI Calculation Type [R]</v>
      </c>
      <c r="AK2" s="5"/>
      <c r="AL2" s="14" t="str">
        <f>top_targettype</f>
        <v>Target Type [R]</v>
      </c>
      <c r="AM2" s="14"/>
      <c r="AN2" s="8" t="str">
        <f>top_annual</f>
        <v>Annual Target</v>
      </c>
      <c r="AO2" s="8" t="str">
        <f>top_revised</f>
        <v>Revised Target</v>
      </c>
      <c r="AP2" s="15"/>
      <c r="AQ2" s="16" t="s">
        <v>2</v>
      </c>
      <c r="AR2" s="16" t="s">
        <v>3</v>
      </c>
      <c r="AS2" s="16" t="s">
        <v>4</v>
      </c>
      <c r="AT2" s="16" t="s">
        <v>5</v>
      </c>
    </row>
    <row r="3" spans="1:46" ht="119.25" customHeight="1" x14ac:dyDescent="0.25">
      <c r="A3" s="17">
        <v>1</v>
      </c>
      <c r="B3" s="18">
        <v>1</v>
      </c>
      <c r="C3" s="19" t="s">
        <v>6</v>
      </c>
      <c r="D3" s="20" t="s">
        <v>7</v>
      </c>
      <c r="E3" s="20"/>
      <c r="F3" s="18">
        <v>63</v>
      </c>
      <c r="G3" s="21" t="s">
        <v>8</v>
      </c>
      <c r="H3" s="18">
        <v>8</v>
      </c>
      <c r="I3" s="22" t="s">
        <v>9</v>
      </c>
      <c r="J3" s="18">
        <v>2</v>
      </c>
      <c r="K3" s="23" t="s">
        <v>10</v>
      </c>
      <c r="L3" s="24">
        <v>2</v>
      </c>
      <c r="M3" s="25" t="s">
        <v>11</v>
      </c>
      <c r="N3" s="18">
        <v>11</v>
      </c>
      <c r="O3" s="21" t="s">
        <v>12</v>
      </c>
      <c r="P3" s="26">
        <v>3</v>
      </c>
      <c r="Q3" s="19" t="s">
        <v>13</v>
      </c>
      <c r="R3" s="27">
        <v>3</v>
      </c>
      <c r="S3" s="28" t="s">
        <v>10</v>
      </c>
      <c r="T3" s="20" t="s">
        <v>14</v>
      </c>
      <c r="U3" s="20" t="s">
        <v>15</v>
      </c>
      <c r="V3" s="20"/>
      <c r="W3" s="18">
        <v>5</v>
      </c>
      <c r="X3" s="29" t="s">
        <v>16</v>
      </c>
      <c r="Y3" s="20">
        <v>1</v>
      </c>
      <c r="Z3" s="20">
        <v>1</v>
      </c>
      <c r="AA3" s="19" t="s">
        <v>17</v>
      </c>
      <c r="AB3" s="30" t="s">
        <v>18</v>
      </c>
      <c r="AC3" s="31" t="s">
        <v>19</v>
      </c>
      <c r="AD3" s="31"/>
      <c r="AE3" s="31"/>
      <c r="AF3" s="31"/>
      <c r="AG3" s="31"/>
      <c r="AH3" s="31"/>
      <c r="AI3" s="22" t="s">
        <v>20</v>
      </c>
      <c r="AJ3" s="32" t="s">
        <v>21</v>
      </c>
      <c r="AK3" s="33" t="s">
        <v>22</v>
      </c>
      <c r="AL3" s="32">
        <v>2</v>
      </c>
      <c r="AM3" s="21" t="s">
        <v>23</v>
      </c>
      <c r="AN3" s="31" t="s">
        <v>18</v>
      </c>
      <c r="AO3" s="34" t="s">
        <v>18</v>
      </c>
      <c r="AP3" s="35"/>
      <c r="AQ3" s="31">
        <v>0</v>
      </c>
      <c r="AR3" s="31">
        <v>10</v>
      </c>
      <c r="AS3" s="31">
        <v>40</v>
      </c>
      <c r="AT3" s="31">
        <v>95</v>
      </c>
    </row>
    <row r="4" spans="1:46" ht="109.5" customHeight="1" x14ac:dyDescent="0.25">
      <c r="A4" s="17">
        <v>2</v>
      </c>
      <c r="B4" s="18">
        <v>1</v>
      </c>
      <c r="C4" s="19" t="s">
        <v>6</v>
      </c>
      <c r="D4" s="20" t="s">
        <v>24</v>
      </c>
      <c r="E4" s="20"/>
      <c r="F4" s="18">
        <v>64</v>
      </c>
      <c r="G4" s="21" t="s">
        <v>25</v>
      </c>
      <c r="H4" s="18">
        <v>9</v>
      </c>
      <c r="I4" s="22" t="s">
        <v>26</v>
      </c>
      <c r="J4" s="18">
        <v>1</v>
      </c>
      <c r="K4" s="23" t="s">
        <v>27</v>
      </c>
      <c r="L4" s="24">
        <v>3</v>
      </c>
      <c r="M4" s="25" t="s">
        <v>28</v>
      </c>
      <c r="N4" s="18">
        <v>11</v>
      </c>
      <c r="O4" s="21" t="s">
        <v>12</v>
      </c>
      <c r="P4" s="26">
        <v>2</v>
      </c>
      <c r="Q4" s="19" t="s">
        <v>29</v>
      </c>
      <c r="R4" s="27">
        <v>2</v>
      </c>
      <c r="S4" s="28" t="s">
        <v>27</v>
      </c>
      <c r="T4" s="20" t="s">
        <v>30</v>
      </c>
      <c r="U4" s="20" t="s">
        <v>31</v>
      </c>
      <c r="V4" s="20"/>
      <c r="W4" s="18">
        <v>5</v>
      </c>
      <c r="X4" s="29" t="s">
        <v>32</v>
      </c>
      <c r="Y4" s="20">
        <v>1</v>
      </c>
      <c r="Z4" s="20">
        <v>1</v>
      </c>
      <c r="AA4" s="19" t="s">
        <v>33</v>
      </c>
      <c r="AB4" s="30">
        <v>1</v>
      </c>
      <c r="AC4" s="31" t="s">
        <v>34</v>
      </c>
      <c r="AD4" s="31"/>
      <c r="AE4" s="31"/>
      <c r="AF4" s="31"/>
      <c r="AG4" s="31"/>
      <c r="AH4" s="31"/>
      <c r="AI4" s="22" t="s">
        <v>20</v>
      </c>
      <c r="AJ4" s="32" t="s">
        <v>35</v>
      </c>
      <c r="AK4" s="33" t="s">
        <v>36</v>
      </c>
      <c r="AL4" s="32">
        <v>2</v>
      </c>
      <c r="AM4" s="21" t="s">
        <v>23</v>
      </c>
      <c r="AN4" s="31" t="s">
        <v>37</v>
      </c>
      <c r="AO4" s="34" t="s">
        <v>37</v>
      </c>
      <c r="AP4" s="35"/>
      <c r="AQ4" s="31">
        <v>100</v>
      </c>
      <c r="AR4" s="31">
        <v>100</v>
      </c>
      <c r="AS4" s="31">
        <v>100</v>
      </c>
      <c r="AT4" s="31">
        <v>100</v>
      </c>
    </row>
    <row r="5" spans="1:46" ht="102" customHeight="1" x14ac:dyDescent="0.25">
      <c r="A5" s="17">
        <v>3</v>
      </c>
      <c r="B5" s="18">
        <v>1</v>
      </c>
      <c r="C5" s="19" t="s">
        <v>6</v>
      </c>
      <c r="D5" s="20" t="s">
        <v>24</v>
      </c>
      <c r="E5" s="20"/>
      <c r="F5" s="18">
        <v>69</v>
      </c>
      <c r="G5" s="21" t="s">
        <v>38</v>
      </c>
      <c r="H5" s="18">
        <v>5</v>
      </c>
      <c r="I5" s="22" t="s">
        <v>39</v>
      </c>
      <c r="J5" s="18">
        <v>1</v>
      </c>
      <c r="K5" s="23" t="s">
        <v>27</v>
      </c>
      <c r="L5" s="24">
        <v>3</v>
      </c>
      <c r="M5" s="25" t="s">
        <v>28</v>
      </c>
      <c r="N5" s="18">
        <v>11</v>
      </c>
      <c r="O5" s="21" t="s">
        <v>12</v>
      </c>
      <c r="P5" s="26">
        <v>2</v>
      </c>
      <c r="Q5" s="19" t="s">
        <v>29</v>
      </c>
      <c r="R5" s="27">
        <v>2</v>
      </c>
      <c r="S5" s="28" t="s">
        <v>27</v>
      </c>
      <c r="T5" s="20" t="s">
        <v>40</v>
      </c>
      <c r="U5" s="20" t="s">
        <v>41</v>
      </c>
      <c r="V5" s="20"/>
      <c r="W5" s="18">
        <v>5</v>
      </c>
      <c r="X5" s="29" t="s">
        <v>32</v>
      </c>
      <c r="Y5" s="20">
        <v>1</v>
      </c>
      <c r="Z5" s="20">
        <v>1</v>
      </c>
      <c r="AA5" s="19" t="s">
        <v>33</v>
      </c>
      <c r="AB5" s="30">
        <v>4</v>
      </c>
      <c r="AC5" s="31" t="s">
        <v>42</v>
      </c>
      <c r="AD5" s="31"/>
      <c r="AE5" s="31"/>
      <c r="AF5" s="31"/>
      <c r="AG5" s="31"/>
      <c r="AH5" s="31"/>
      <c r="AI5" s="22" t="s">
        <v>20</v>
      </c>
      <c r="AJ5" s="32" t="s">
        <v>43</v>
      </c>
      <c r="AK5" s="33" t="s">
        <v>44</v>
      </c>
      <c r="AL5" s="32">
        <v>3</v>
      </c>
      <c r="AM5" s="21" t="s">
        <v>45</v>
      </c>
      <c r="AN5" s="31">
        <v>4</v>
      </c>
      <c r="AO5" s="34">
        <v>4</v>
      </c>
      <c r="AP5" s="35"/>
      <c r="AQ5" s="31">
        <v>1</v>
      </c>
      <c r="AR5" s="31">
        <v>1</v>
      </c>
      <c r="AS5" s="31">
        <v>1</v>
      </c>
      <c r="AT5" s="31">
        <v>1</v>
      </c>
    </row>
    <row r="6" spans="1:46" ht="113.25" customHeight="1" x14ac:dyDescent="0.25">
      <c r="A6" s="17">
        <v>4</v>
      </c>
      <c r="B6" s="18">
        <v>1</v>
      </c>
      <c r="C6" s="19" t="s">
        <v>6</v>
      </c>
      <c r="D6" s="20" t="s">
        <v>24</v>
      </c>
      <c r="E6" s="20"/>
      <c r="F6" s="18">
        <v>109</v>
      </c>
      <c r="G6" s="21" t="s">
        <v>38</v>
      </c>
      <c r="H6" s="18">
        <v>9</v>
      </c>
      <c r="I6" s="22" t="s">
        <v>26</v>
      </c>
      <c r="J6" s="18">
        <v>1</v>
      </c>
      <c r="K6" s="23" t="s">
        <v>27</v>
      </c>
      <c r="L6" s="24">
        <v>3</v>
      </c>
      <c r="M6" s="25" t="s">
        <v>28</v>
      </c>
      <c r="N6" s="18">
        <v>11</v>
      </c>
      <c r="O6" s="21" t="s">
        <v>12</v>
      </c>
      <c r="P6" s="26">
        <v>2</v>
      </c>
      <c r="Q6" s="19" t="s">
        <v>29</v>
      </c>
      <c r="R6" s="27">
        <v>2</v>
      </c>
      <c r="S6" s="28" t="s">
        <v>27</v>
      </c>
      <c r="T6" s="20" t="s">
        <v>46</v>
      </c>
      <c r="U6" s="20" t="s">
        <v>47</v>
      </c>
      <c r="V6" s="20"/>
      <c r="W6" s="18">
        <v>5</v>
      </c>
      <c r="X6" s="29" t="s">
        <v>48</v>
      </c>
      <c r="Y6" s="20">
        <v>1</v>
      </c>
      <c r="Z6" s="20">
        <v>1</v>
      </c>
      <c r="AA6" s="19" t="s">
        <v>33</v>
      </c>
      <c r="AB6" s="30" t="s">
        <v>49</v>
      </c>
      <c r="AC6" s="31" t="s">
        <v>50</v>
      </c>
      <c r="AD6" s="31"/>
      <c r="AE6" s="31"/>
      <c r="AF6" s="31"/>
      <c r="AG6" s="31"/>
      <c r="AH6" s="31"/>
      <c r="AI6" s="22" t="s">
        <v>20</v>
      </c>
      <c r="AJ6" s="32" t="s">
        <v>35</v>
      </c>
      <c r="AK6" s="33" t="s">
        <v>36</v>
      </c>
      <c r="AL6" s="32">
        <v>2</v>
      </c>
      <c r="AM6" s="21" t="s">
        <v>23</v>
      </c>
      <c r="AN6" s="31" t="s">
        <v>18</v>
      </c>
      <c r="AO6" s="34" t="s">
        <v>18</v>
      </c>
      <c r="AP6" s="35"/>
      <c r="AQ6" s="31">
        <v>95</v>
      </c>
      <c r="AR6" s="31">
        <v>95</v>
      </c>
      <c r="AS6" s="31">
        <v>95</v>
      </c>
      <c r="AT6" s="31">
        <v>95</v>
      </c>
    </row>
    <row r="7" spans="1:46" ht="119.25" customHeight="1" x14ac:dyDescent="0.25">
      <c r="A7" s="17">
        <v>5</v>
      </c>
      <c r="B7" s="18">
        <v>1</v>
      </c>
      <c r="C7" s="19" t="s">
        <v>6</v>
      </c>
      <c r="D7" s="20" t="s">
        <v>24</v>
      </c>
      <c r="E7" s="20"/>
      <c r="F7" s="18">
        <v>168</v>
      </c>
      <c r="G7" s="21" t="s">
        <v>51</v>
      </c>
      <c r="H7" s="18">
        <v>9</v>
      </c>
      <c r="I7" s="22" t="s">
        <v>52</v>
      </c>
      <c r="J7" s="18">
        <v>1</v>
      </c>
      <c r="K7" s="23" t="s">
        <v>27</v>
      </c>
      <c r="L7" s="24">
        <v>3</v>
      </c>
      <c r="M7" s="25" t="s">
        <v>28</v>
      </c>
      <c r="N7" s="18">
        <v>11</v>
      </c>
      <c r="O7" s="21" t="s">
        <v>12</v>
      </c>
      <c r="P7" s="26">
        <v>2</v>
      </c>
      <c r="Q7" s="19" t="s">
        <v>29</v>
      </c>
      <c r="R7" s="27">
        <v>2</v>
      </c>
      <c r="S7" s="28" t="s">
        <v>27</v>
      </c>
      <c r="T7" s="20" t="s">
        <v>53</v>
      </c>
      <c r="U7" s="20" t="s">
        <v>54</v>
      </c>
      <c r="V7" s="20"/>
      <c r="W7" s="18">
        <v>5</v>
      </c>
      <c r="X7" s="29" t="s">
        <v>32</v>
      </c>
      <c r="Y7" s="20">
        <v>1</v>
      </c>
      <c r="Z7" s="20">
        <v>1</v>
      </c>
      <c r="AA7" s="19" t="s">
        <v>33</v>
      </c>
      <c r="AB7" s="30" t="s">
        <v>55</v>
      </c>
      <c r="AC7" s="31" t="s">
        <v>56</v>
      </c>
      <c r="AD7" s="31"/>
      <c r="AE7" s="31"/>
      <c r="AF7" s="31"/>
      <c r="AG7" s="31"/>
      <c r="AH7" s="31"/>
      <c r="AI7" s="22" t="s">
        <v>20</v>
      </c>
      <c r="AJ7" s="32" t="s">
        <v>57</v>
      </c>
      <c r="AK7" s="33" t="s">
        <v>22</v>
      </c>
      <c r="AL7" s="32">
        <v>2</v>
      </c>
      <c r="AM7" s="21" t="s">
        <v>23</v>
      </c>
      <c r="AN7" s="31" t="s">
        <v>37</v>
      </c>
      <c r="AO7" s="34" t="s">
        <v>37</v>
      </c>
      <c r="AP7" s="35"/>
      <c r="AQ7" s="31" t="s">
        <v>59</v>
      </c>
      <c r="AR7" s="31">
        <v>0</v>
      </c>
      <c r="AS7" s="31">
        <v>0</v>
      </c>
      <c r="AT7" s="31" t="s">
        <v>37</v>
      </c>
    </row>
    <row r="8" spans="1:46" ht="140.25" customHeight="1" x14ac:dyDescent="0.25">
      <c r="A8" s="17">
        <v>6</v>
      </c>
      <c r="B8" s="18">
        <v>1</v>
      </c>
      <c r="C8" s="19" t="s">
        <v>6</v>
      </c>
      <c r="D8" s="20" t="s">
        <v>24</v>
      </c>
      <c r="E8" s="20"/>
      <c r="F8" s="18">
        <v>168</v>
      </c>
      <c r="G8" s="21" t="s">
        <v>60</v>
      </c>
      <c r="H8" s="18">
        <v>9</v>
      </c>
      <c r="I8" s="22" t="s">
        <v>26</v>
      </c>
      <c r="J8" s="18">
        <v>1</v>
      </c>
      <c r="K8" s="23" t="s">
        <v>27</v>
      </c>
      <c r="L8" s="24">
        <v>4</v>
      </c>
      <c r="M8" s="25" t="s">
        <v>61</v>
      </c>
      <c r="N8" s="18">
        <v>11</v>
      </c>
      <c r="O8" s="21" t="s">
        <v>12</v>
      </c>
      <c r="P8" s="26">
        <v>2</v>
      </c>
      <c r="Q8" s="19" t="s">
        <v>29</v>
      </c>
      <c r="R8" s="27">
        <v>2</v>
      </c>
      <c r="S8" s="28" t="s">
        <v>27</v>
      </c>
      <c r="T8" s="20" t="s">
        <v>62</v>
      </c>
      <c r="U8" s="20" t="s">
        <v>63</v>
      </c>
      <c r="V8" s="20"/>
      <c r="W8" s="18">
        <v>5</v>
      </c>
      <c r="X8" s="29" t="s">
        <v>48</v>
      </c>
      <c r="Y8" s="20">
        <v>1</v>
      </c>
      <c r="Z8" s="20">
        <v>1</v>
      </c>
      <c r="AA8" s="19" t="s">
        <v>33</v>
      </c>
      <c r="AB8" s="30" t="s">
        <v>64</v>
      </c>
      <c r="AC8" s="31" t="s">
        <v>65</v>
      </c>
      <c r="AD8" s="31"/>
      <c r="AE8" s="31"/>
      <c r="AF8" s="31"/>
      <c r="AG8" s="31"/>
      <c r="AH8" s="31"/>
      <c r="AI8" s="22" t="s">
        <v>20</v>
      </c>
      <c r="AJ8" s="32" t="s">
        <v>57</v>
      </c>
      <c r="AK8" s="33" t="s">
        <v>44</v>
      </c>
      <c r="AL8" s="32">
        <v>3</v>
      </c>
      <c r="AM8" s="21" t="s">
        <v>45</v>
      </c>
      <c r="AN8" s="31" t="s">
        <v>66</v>
      </c>
      <c r="AO8" s="34" t="s">
        <v>66</v>
      </c>
      <c r="AP8" s="35"/>
      <c r="AQ8" s="31">
        <v>3</v>
      </c>
      <c r="AR8" s="31" t="s">
        <v>20</v>
      </c>
      <c r="AS8" s="31">
        <v>3</v>
      </c>
      <c r="AT8" s="31">
        <v>3</v>
      </c>
    </row>
    <row r="9" spans="1:46" ht="101.25" customHeight="1" x14ac:dyDescent="0.25">
      <c r="A9" s="17">
        <v>7</v>
      </c>
      <c r="B9" s="18">
        <v>1</v>
      </c>
      <c r="C9" s="19" t="s">
        <v>6</v>
      </c>
      <c r="D9" s="20"/>
      <c r="E9" s="20"/>
      <c r="F9" s="18">
        <v>168</v>
      </c>
      <c r="G9" s="21" t="s">
        <v>67</v>
      </c>
      <c r="H9" s="18">
        <v>9</v>
      </c>
      <c r="I9" s="22" t="s">
        <v>26</v>
      </c>
      <c r="J9" s="18">
        <v>4</v>
      </c>
      <c r="K9" s="23" t="s">
        <v>68</v>
      </c>
      <c r="L9" s="24">
        <v>3</v>
      </c>
      <c r="M9" s="25" t="s">
        <v>61</v>
      </c>
      <c r="N9" s="18">
        <v>11</v>
      </c>
      <c r="O9" s="21" t="s">
        <v>12</v>
      </c>
      <c r="P9" s="26">
        <v>2</v>
      </c>
      <c r="Q9" s="19" t="s">
        <v>29</v>
      </c>
      <c r="R9" s="27">
        <v>5</v>
      </c>
      <c r="S9" s="28" t="s">
        <v>68</v>
      </c>
      <c r="T9" s="20" t="s">
        <v>69</v>
      </c>
      <c r="U9" s="20" t="s">
        <v>70</v>
      </c>
      <c r="V9" s="20"/>
      <c r="W9" s="18">
        <v>5</v>
      </c>
      <c r="X9" s="29" t="s">
        <v>48</v>
      </c>
      <c r="Y9" s="20">
        <v>1</v>
      </c>
      <c r="Z9" s="20">
        <v>1</v>
      </c>
      <c r="AA9" s="19" t="s">
        <v>71</v>
      </c>
      <c r="AB9" s="30">
        <v>1</v>
      </c>
      <c r="AC9" s="31" t="s">
        <v>72</v>
      </c>
      <c r="AD9" s="31"/>
      <c r="AE9" s="31"/>
      <c r="AF9" s="31"/>
      <c r="AG9" s="31"/>
      <c r="AH9" s="31"/>
      <c r="AI9" s="22" t="s">
        <v>20</v>
      </c>
      <c r="AJ9" s="32" t="s">
        <v>57</v>
      </c>
      <c r="AK9" s="33" t="s">
        <v>73</v>
      </c>
      <c r="AL9" s="32">
        <v>2</v>
      </c>
      <c r="AM9" s="21" t="s">
        <v>23</v>
      </c>
      <c r="AN9" s="31" t="s">
        <v>37</v>
      </c>
      <c r="AO9" s="34" t="s">
        <v>37</v>
      </c>
      <c r="AP9" s="35"/>
      <c r="AQ9" s="31">
        <v>0</v>
      </c>
      <c r="AR9" s="31">
        <v>0</v>
      </c>
      <c r="AS9" s="31">
        <v>0</v>
      </c>
      <c r="AT9" s="31">
        <v>100</v>
      </c>
    </row>
    <row r="10" spans="1:46" ht="105.75" customHeight="1" x14ac:dyDescent="0.25">
      <c r="A10" s="17">
        <v>8</v>
      </c>
      <c r="B10" s="18">
        <v>1</v>
      </c>
      <c r="C10" s="19" t="s">
        <v>6</v>
      </c>
      <c r="D10" s="20"/>
      <c r="E10" s="20"/>
      <c r="F10" s="18">
        <v>95</v>
      </c>
      <c r="G10" s="21" t="s">
        <v>67</v>
      </c>
      <c r="H10" s="18">
        <v>9</v>
      </c>
      <c r="I10" s="22" t="s">
        <v>26</v>
      </c>
      <c r="J10" s="18">
        <v>4</v>
      </c>
      <c r="K10" s="23" t="s">
        <v>68</v>
      </c>
      <c r="L10" s="24">
        <v>3</v>
      </c>
      <c r="M10" s="25" t="s">
        <v>28</v>
      </c>
      <c r="N10" s="18">
        <v>12</v>
      </c>
      <c r="O10" s="21" t="s">
        <v>74</v>
      </c>
      <c r="P10" s="26">
        <v>2</v>
      </c>
      <c r="Q10" s="19" t="s">
        <v>29</v>
      </c>
      <c r="R10" s="27">
        <v>2</v>
      </c>
      <c r="S10" s="28" t="s">
        <v>27</v>
      </c>
      <c r="T10" s="20" t="s">
        <v>75</v>
      </c>
      <c r="U10" s="20" t="s">
        <v>76</v>
      </c>
      <c r="V10" s="20"/>
      <c r="W10" s="18">
        <v>5</v>
      </c>
      <c r="X10" s="29" t="s">
        <v>48</v>
      </c>
      <c r="Y10" s="20">
        <v>1</v>
      </c>
      <c r="Z10" s="20">
        <v>1</v>
      </c>
      <c r="AA10" s="19" t="s">
        <v>71</v>
      </c>
      <c r="AB10" s="30">
        <v>1</v>
      </c>
      <c r="AC10" s="31" t="s">
        <v>77</v>
      </c>
      <c r="AD10" s="31"/>
      <c r="AE10" s="31"/>
      <c r="AF10" s="31"/>
      <c r="AG10" s="31"/>
      <c r="AH10" s="31"/>
      <c r="AI10" s="22" t="s">
        <v>20</v>
      </c>
      <c r="AJ10" s="32" t="s">
        <v>57</v>
      </c>
      <c r="AK10" s="33" t="s">
        <v>73</v>
      </c>
      <c r="AL10" s="32">
        <v>3</v>
      </c>
      <c r="AM10" s="21" t="s">
        <v>45</v>
      </c>
      <c r="AN10" s="31">
        <v>1</v>
      </c>
      <c r="AO10" s="34">
        <v>1</v>
      </c>
      <c r="AP10" s="35"/>
      <c r="AQ10" s="31">
        <v>0</v>
      </c>
      <c r="AR10" s="31">
        <v>0</v>
      </c>
      <c r="AS10" s="31">
        <v>0</v>
      </c>
      <c r="AT10" s="31">
        <v>1</v>
      </c>
    </row>
    <row r="11" spans="1:46" ht="99.75" customHeight="1" x14ac:dyDescent="0.25">
      <c r="A11" s="17">
        <v>9</v>
      </c>
      <c r="B11" s="18">
        <v>1</v>
      </c>
      <c r="C11" s="19" t="s">
        <v>6</v>
      </c>
      <c r="D11" s="20"/>
      <c r="E11" s="20"/>
      <c r="F11" s="18">
        <v>109</v>
      </c>
      <c r="G11" s="21" t="s">
        <v>60</v>
      </c>
      <c r="H11" s="18">
        <v>9</v>
      </c>
      <c r="I11" s="22" t="s">
        <v>26</v>
      </c>
      <c r="J11" s="18">
        <v>5</v>
      </c>
      <c r="K11" s="23" t="s">
        <v>78</v>
      </c>
      <c r="L11" s="24">
        <v>3</v>
      </c>
      <c r="M11" s="25" t="s">
        <v>28</v>
      </c>
      <c r="N11" s="18">
        <v>11</v>
      </c>
      <c r="O11" s="21" t="s">
        <v>12</v>
      </c>
      <c r="P11" s="26">
        <v>2</v>
      </c>
      <c r="Q11" s="19" t="s">
        <v>29</v>
      </c>
      <c r="R11" s="27">
        <v>6</v>
      </c>
      <c r="S11" s="28" t="s">
        <v>78</v>
      </c>
      <c r="T11" s="20" t="s">
        <v>79</v>
      </c>
      <c r="U11" s="20" t="s">
        <v>80</v>
      </c>
      <c r="V11" s="20"/>
      <c r="W11" s="18">
        <v>5</v>
      </c>
      <c r="X11" s="29" t="s">
        <v>48</v>
      </c>
      <c r="Y11" s="20">
        <v>1</v>
      </c>
      <c r="Z11" s="20">
        <v>1</v>
      </c>
      <c r="AA11" s="19" t="s">
        <v>81</v>
      </c>
      <c r="AB11" s="30">
        <v>1</v>
      </c>
      <c r="AC11" s="31" t="s">
        <v>82</v>
      </c>
      <c r="AD11" s="31"/>
      <c r="AE11" s="31"/>
      <c r="AF11" s="31"/>
      <c r="AG11" s="31"/>
      <c r="AH11" s="31"/>
      <c r="AI11" s="22" t="s">
        <v>20</v>
      </c>
      <c r="AJ11" s="32" t="s">
        <v>57</v>
      </c>
      <c r="AK11" s="33" t="s">
        <v>73</v>
      </c>
      <c r="AL11" s="32">
        <v>3</v>
      </c>
      <c r="AM11" s="21" t="s">
        <v>45</v>
      </c>
      <c r="AN11" s="31">
        <v>1</v>
      </c>
      <c r="AO11" s="34">
        <v>1</v>
      </c>
      <c r="AP11" s="35"/>
      <c r="AQ11" s="31">
        <v>0</v>
      </c>
      <c r="AR11" s="31">
        <v>1</v>
      </c>
      <c r="AS11" s="31">
        <v>0</v>
      </c>
      <c r="AT11" s="31">
        <v>0</v>
      </c>
    </row>
    <row r="12" spans="1:46" ht="108" customHeight="1" x14ac:dyDescent="0.25">
      <c r="A12" s="17">
        <v>10</v>
      </c>
      <c r="B12" s="18">
        <v>1</v>
      </c>
      <c r="C12" s="19" t="s">
        <v>6</v>
      </c>
      <c r="D12" s="20" t="s">
        <v>24</v>
      </c>
      <c r="E12" s="20"/>
      <c r="F12" s="18">
        <v>83</v>
      </c>
      <c r="G12" s="21" t="s">
        <v>83</v>
      </c>
      <c r="H12" s="18">
        <v>9</v>
      </c>
      <c r="I12" s="22" t="s">
        <v>26</v>
      </c>
      <c r="J12" s="18">
        <v>5</v>
      </c>
      <c r="K12" s="23" t="s">
        <v>78</v>
      </c>
      <c r="L12" s="24">
        <v>5</v>
      </c>
      <c r="M12" s="25" t="s">
        <v>84</v>
      </c>
      <c r="N12" s="18">
        <v>11</v>
      </c>
      <c r="O12" s="21" t="s">
        <v>12</v>
      </c>
      <c r="P12" s="26">
        <v>2</v>
      </c>
      <c r="Q12" s="19" t="s">
        <v>29</v>
      </c>
      <c r="R12" s="27">
        <v>6</v>
      </c>
      <c r="S12" s="28" t="s">
        <v>78</v>
      </c>
      <c r="T12" s="20" t="s">
        <v>85</v>
      </c>
      <c r="U12" s="20" t="s">
        <v>86</v>
      </c>
      <c r="V12" s="20"/>
      <c r="W12" s="18">
        <v>5</v>
      </c>
      <c r="X12" s="29" t="s">
        <v>48</v>
      </c>
      <c r="Y12" s="20">
        <v>1</v>
      </c>
      <c r="Z12" s="20">
        <v>1</v>
      </c>
      <c r="AA12" s="19" t="s">
        <v>87</v>
      </c>
      <c r="AB12" s="30">
        <v>16</v>
      </c>
      <c r="AC12" s="31" t="s">
        <v>88</v>
      </c>
      <c r="AD12" s="31"/>
      <c r="AE12" s="31"/>
      <c r="AF12" s="31"/>
      <c r="AG12" s="31"/>
      <c r="AH12" s="31"/>
      <c r="AI12" s="22" t="s">
        <v>20</v>
      </c>
      <c r="AJ12" s="32" t="s">
        <v>43</v>
      </c>
      <c r="AK12" s="33" t="s">
        <v>44</v>
      </c>
      <c r="AL12" s="32">
        <v>3</v>
      </c>
      <c r="AM12" s="21" t="s">
        <v>45</v>
      </c>
      <c r="AN12" s="31" t="s">
        <v>89</v>
      </c>
      <c r="AO12" s="34" t="s">
        <v>89</v>
      </c>
      <c r="AP12" s="35"/>
      <c r="AQ12" s="31" t="s">
        <v>90</v>
      </c>
      <c r="AR12" s="31" t="s">
        <v>90</v>
      </c>
      <c r="AS12" s="31" t="s">
        <v>90</v>
      </c>
      <c r="AT12" s="31" t="s">
        <v>90</v>
      </c>
    </row>
    <row r="13" spans="1:46" ht="102" customHeight="1" x14ac:dyDescent="0.25">
      <c r="A13" s="17">
        <v>11</v>
      </c>
      <c r="B13" s="18">
        <v>1</v>
      </c>
      <c r="C13" s="19" t="s">
        <v>6</v>
      </c>
      <c r="D13" s="20"/>
      <c r="E13" s="20"/>
      <c r="F13" s="18">
        <v>109</v>
      </c>
      <c r="G13" s="21" t="s">
        <v>60</v>
      </c>
      <c r="H13" s="18">
        <v>9</v>
      </c>
      <c r="I13" s="22" t="s">
        <v>26</v>
      </c>
      <c r="J13" s="18">
        <v>5</v>
      </c>
      <c r="K13" s="23" t="s">
        <v>78</v>
      </c>
      <c r="L13" s="24">
        <v>5</v>
      </c>
      <c r="M13" s="25" t="s">
        <v>84</v>
      </c>
      <c r="N13" s="18">
        <v>11</v>
      </c>
      <c r="O13" s="21" t="s">
        <v>12</v>
      </c>
      <c r="P13" s="26">
        <v>2</v>
      </c>
      <c r="Q13" s="19" t="s">
        <v>29</v>
      </c>
      <c r="R13" s="27">
        <v>6</v>
      </c>
      <c r="S13" s="28" t="s">
        <v>78</v>
      </c>
      <c r="T13" s="42" t="s">
        <v>396</v>
      </c>
      <c r="U13" s="20" t="s">
        <v>91</v>
      </c>
      <c r="V13" s="20"/>
      <c r="W13" s="18">
        <v>5</v>
      </c>
      <c r="X13" s="29" t="s">
        <v>48</v>
      </c>
      <c r="Y13" s="20">
        <v>1</v>
      </c>
      <c r="Z13" s="20">
        <v>1</v>
      </c>
      <c r="AA13" s="19" t="s">
        <v>92</v>
      </c>
      <c r="AB13" s="30" t="s">
        <v>93</v>
      </c>
      <c r="AC13" s="31" t="s">
        <v>94</v>
      </c>
      <c r="AD13" s="31"/>
      <c r="AE13" s="31"/>
      <c r="AF13" s="31"/>
      <c r="AG13" s="31"/>
      <c r="AH13" s="31"/>
      <c r="AI13" s="22" t="s">
        <v>20</v>
      </c>
      <c r="AJ13" s="32" t="s">
        <v>43</v>
      </c>
      <c r="AK13" s="33" t="s">
        <v>44</v>
      </c>
      <c r="AL13" s="32">
        <v>3</v>
      </c>
      <c r="AM13" s="21" t="s">
        <v>45</v>
      </c>
      <c r="AN13" s="31" t="s">
        <v>95</v>
      </c>
      <c r="AO13" s="60" t="s">
        <v>379</v>
      </c>
      <c r="AP13" s="35"/>
      <c r="AQ13" s="31" t="s">
        <v>59</v>
      </c>
      <c r="AR13" s="31" t="s">
        <v>59</v>
      </c>
      <c r="AS13" s="31">
        <v>7</v>
      </c>
      <c r="AT13" s="31">
        <v>14</v>
      </c>
    </row>
    <row r="14" spans="1:46" ht="138" customHeight="1" x14ac:dyDescent="0.25">
      <c r="A14" s="17">
        <v>12</v>
      </c>
      <c r="B14" s="18">
        <v>1</v>
      </c>
      <c r="C14" s="19" t="s">
        <v>6</v>
      </c>
      <c r="D14" s="20" t="s">
        <v>24</v>
      </c>
      <c r="E14" s="20"/>
      <c r="F14" s="18">
        <v>37</v>
      </c>
      <c r="G14" s="21" t="s">
        <v>60</v>
      </c>
      <c r="H14" s="18">
        <v>9</v>
      </c>
      <c r="I14" s="22" t="s">
        <v>26</v>
      </c>
      <c r="J14" s="18">
        <v>5</v>
      </c>
      <c r="K14" s="23" t="s">
        <v>78</v>
      </c>
      <c r="L14" s="24">
        <v>13</v>
      </c>
      <c r="M14" s="25" t="s">
        <v>84</v>
      </c>
      <c r="N14" s="18">
        <v>11</v>
      </c>
      <c r="O14" s="21" t="s">
        <v>12</v>
      </c>
      <c r="P14" s="26">
        <v>2</v>
      </c>
      <c r="Q14" s="19" t="s">
        <v>29</v>
      </c>
      <c r="R14" s="27">
        <v>6</v>
      </c>
      <c r="S14" s="28" t="s">
        <v>78</v>
      </c>
      <c r="T14" s="20" t="s">
        <v>96</v>
      </c>
      <c r="U14" s="20" t="s">
        <v>97</v>
      </c>
      <c r="V14" s="20"/>
      <c r="W14" s="18">
        <v>5</v>
      </c>
      <c r="X14" s="29" t="s">
        <v>48</v>
      </c>
      <c r="Y14" s="20">
        <v>1</v>
      </c>
      <c r="Z14" s="20">
        <v>1</v>
      </c>
      <c r="AA14" s="19" t="s">
        <v>87</v>
      </c>
      <c r="AB14" s="30" t="s">
        <v>55</v>
      </c>
      <c r="AC14" s="31" t="s">
        <v>397</v>
      </c>
      <c r="AD14" s="31"/>
      <c r="AE14" s="31"/>
      <c r="AF14" s="31"/>
      <c r="AG14" s="31"/>
      <c r="AH14" s="31"/>
      <c r="AI14" s="22" t="s">
        <v>20</v>
      </c>
      <c r="AJ14" s="32" t="s">
        <v>43</v>
      </c>
      <c r="AK14" s="33" t="s">
        <v>44</v>
      </c>
      <c r="AL14" s="32">
        <v>3</v>
      </c>
      <c r="AM14" s="21" t="s">
        <v>45</v>
      </c>
      <c r="AN14" s="31" t="s">
        <v>58</v>
      </c>
      <c r="AO14" s="34" t="s">
        <v>58</v>
      </c>
      <c r="AP14" s="35"/>
      <c r="AQ14" s="61" t="s">
        <v>59</v>
      </c>
      <c r="AR14" s="61" t="s">
        <v>98</v>
      </c>
      <c r="AS14" s="61" t="s">
        <v>98</v>
      </c>
      <c r="AT14" s="61" t="s">
        <v>20</v>
      </c>
    </row>
    <row r="15" spans="1:46" ht="102.75" customHeight="1" x14ac:dyDescent="0.25">
      <c r="A15" s="17">
        <v>13</v>
      </c>
      <c r="B15" s="18">
        <v>1</v>
      </c>
      <c r="C15" s="19" t="s">
        <v>6</v>
      </c>
      <c r="D15" s="20" t="s">
        <v>24</v>
      </c>
      <c r="E15" s="20"/>
      <c r="F15" s="18">
        <v>85</v>
      </c>
      <c r="G15" s="21" t="s">
        <v>99</v>
      </c>
      <c r="H15" s="18">
        <v>9</v>
      </c>
      <c r="I15" s="22" t="s">
        <v>26</v>
      </c>
      <c r="J15" s="18">
        <v>1</v>
      </c>
      <c r="K15" s="23" t="s">
        <v>27</v>
      </c>
      <c r="L15" s="24">
        <v>4</v>
      </c>
      <c r="M15" s="25" t="s">
        <v>61</v>
      </c>
      <c r="N15" s="18">
        <v>11</v>
      </c>
      <c r="O15" s="21" t="s">
        <v>12</v>
      </c>
      <c r="P15" s="26">
        <v>2</v>
      </c>
      <c r="Q15" s="19" t="s">
        <v>29</v>
      </c>
      <c r="R15" s="27">
        <v>6</v>
      </c>
      <c r="S15" s="28" t="s">
        <v>78</v>
      </c>
      <c r="T15" s="20" t="s">
        <v>100</v>
      </c>
      <c r="U15" s="20" t="s">
        <v>101</v>
      </c>
      <c r="V15" s="20"/>
      <c r="W15" s="18">
        <v>5</v>
      </c>
      <c r="X15" s="29" t="s">
        <v>48</v>
      </c>
      <c r="Y15" s="20">
        <v>1</v>
      </c>
      <c r="Z15" s="20">
        <v>1</v>
      </c>
      <c r="AA15" s="19" t="s">
        <v>33</v>
      </c>
      <c r="AB15" s="30" t="s">
        <v>102</v>
      </c>
      <c r="AC15" s="31" t="s">
        <v>103</v>
      </c>
      <c r="AD15" s="31"/>
      <c r="AE15" s="31"/>
      <c r="AF15" s="31"/>
      <c r="AG15" s="31"/>
      <c r="AH15" s="31"/>
      <c r="AI15" s="22" t="s">
        <v>20</v>
      </c>
      <c r="AJ15" s="32" t="s">
        <v>35</v>
      </c>
      <c r="AK15" s="33" t="s">
        <v>36</v>
      </c>
      <c r="AL15" s="32">
        <v>2</v>
      </c>
      <c r="AM15" s="21" t="s">
        <v>23</v>
      </c>
      <c r="AN15" s="31" t="s">
        <v>37</v>
      </c>
      <c r="AO15" s="34" t="s">
        <v>37</v>
      </c>
      <c r="AP15" s="35"/>
      <c r="AQ15" s="31">
        <v>100</v>
      </c>
      <c r="AR15" s="31">
        <v>100</v>
      </c>
      <c r="AS15" s="31">
        <v>100</v>
      </c>
      <c r="AT15" s="31">
        <v>100</v>
      </c>
    </row>
    <row r="16" spans="1:46" ht="114" customHeight="1" x14ac:dyDescent="0.25">
      <c r="A16" s="17">
        <v>14</v>
      </c>
      <c r="B16" s="18"/>
      <c r="C16" s="19" t="s">
        <v>6</v>
      </c>
      <c r="D16" s="20"/>
      <c r="E16" s="20"/>
      <c r="F16" s="18"/>
      <c r="G16" s="21" t="s">
        <v>99</v>
      </c>
      <c r="H16" s="18"/>
      <c r="I16" s="22" t="s">
        <v>26</v>
      </c>
      <c r="J16" s="18"/>
      <c r="K16" s="23" t="s">
        <v>27</v>
      </c>
      <c r="L16" s="24"/>
      <c r="M16" s="25" t="s">
        <v>61</v>
      </c>
      <c r="N16" s="18"/>
      <c r="O16" s="21" t="s">
        <v>12</v>
      </c>
      <c r="P16" s="26"/>
      <c r="Q16" s="19" t="s">
        <v>29</v>
      </c>
      <c r="R16" s="27"/>
      <c r="S16" s="28" t="s">
        <v>27</v>
      </c>
      <c r="T16" s="20" t="s">
        <v>104</v>
      </c>
      <c r="U16" s="20" t="s">
        <v>105</v>
      </c>
      <c r="V16" s="20"/>
      <c r="W16" s="18"/>
      <c r="X16" s="29" t="s">
        <v>48</v>
      </c>
      <c r="Y16" s="20">
        <v>1</v>
      </c>
      <c r="Z16" s="20">
        <v>1</v>
      </c>
      <c r="AA16" s="19" t="s">
        <v>33</v>
      </c>
      <c r="AB16" s="30" t="s">
        <v>55</v>
      </c>
      <c r="AC16" s="31" t="s">
        <v>106</v>
      </c>
      <c r="AD16" s="31"/>
      <c r="AE16" s="31"/>
      <c r="AF16" s="31"/>
      <c r="AG16" s="31"/>
      <c r="AH16" s="31"/>
      <c r="AI16" s="22"/>
      <c r="AJ16" s="32" t="s">
        <v>43</v>
      </c>
      <c r="AK16" s="33" t="s">
        <v>44</v>
      </c>
      <c r="AL16" s="32"/>
      <c r="AM16" s="21" t="s">
        <v>45</v>
      </c>
      <c r="AN16" s="31" t="s">
        <v>20</v>
      </c>
      <c r="AO16" s="34" t="s">
        <v>20</v>
      </c>
      <c r="AP16" s="35"/>
      <c r="AQ16" s="31" t="s">
        <v>59</v>
      </c>
      <c r="AR16" s="31" t="s">
        <v>98</v>
      </c>
      <c r="AS16" s="31" t="s">
        <v>59</v>
      </c>
      <c r="AT16" s="31" t="s">
        <v>98</v>
      </c>
    </row>
    <row r="17" spans="1:46" ht="128.25" customHeight="1" x14ac:dyDescent="0.25">
      <c r="A17" s="17">
        <v>15</v>
      </c>
      <c r="B17" s="18"/>
      <c r="C17" s="19" t="s">
        <v>6</v>
      </c>
      <c r="D17" s="20"/>
      <c r="E17" s="20"/>
      <c r="F17" s="18"/>
      <c r="G17" s="21" t="s">
        <v>25</v>
      </c>
      <c r="H17" s="18"/>
      <c r="I17" s="22" t="s">
        <v>26</v>
      </c>
      <c r="J17" s="18"/>
      <c r="K17" s="23" t="s">
        <v>68</v>
      </c>
      <c r="L17" s="24"/>
      <c r="M17" s="25" t="s">
        <v>11</v>
      </c>
      <c r="N17" s="18"/>
      <c r="O17" s="21" t="s">
        <v>12</v>
      </c>
      <c r="P17" s="26"/>
      <c r="Q17" s="19" t="s">
        <v>29</v>
      </c>
      <c r="R17" s="27"/>
      <c r="S17" s="28" t="s">
        <v>10</v>
      </c>
      <c r="T17" s="36" t="s">
        <v>107</v>
      </c>
      <c r="U17" s="37" t="s">
        <v>107</v>
      </c>
      <c r="V17" s="20"/>
      <c r="W17" s="18"/>
      <c r="X17" s="29" t="s">
        <v>48</v>
      </c>
      <c r="Y17" s="20">
        <v>1</v>
      </c>
      <c r="Z17" s="20">
        <v>1</v>
      </c>
      <c r="AA17" s="19" t="s">
        <v>33</v>
      </c>
      <c r="AB17" s="30" t="s">
        <v>55</v>
      </c>
      <c r="AC17" s="31" t="s">
        <v>108</v>
      </c>
      <c r="AD17" s="31"/>
      <c r="AE17" s="31"/>
      <c r="AF17" s="31"/>
      <c r="AG17" s="31"/>
      <c r="AH17" s="31"/>
      <c r="AI17" s="22"/>
      <c r="AJ17" s="32" t="s">
        <v>57</v>
      </c>
      <c r="AK17" s="33" t="s">
        <v>73</v>
      </c>
      <c r="AL17" s="32">
        <v>3</v>
      </c>
      <c r="AM17" s="21" t="s">
        <v>23</v>
      </c>
      <c r="AN17" s="31" t="s">
        <v>18</v>
      </c>
      <c r="AO17" s="34" t="s">
        <v>18</v>
      </c>
      <c r="AP17" s="35"/>
      <c r="AQ17" s="31" t="s">
        <v>59</v>
      </c>
      <c r="AR17" s="31" t="s">
        <v>109</v>
      </c>
      <c r="AS17" s="31" t="s">
        <v>110</v>
      </c>
      <c r="AT17" s="31" t="s">
        <v>18</v>
      </c>
    </row>
    <row r="18" spans="1:46" ht="140.25" customHeight="1" x14ac:dyDescent="0.25">
      <c r="A18" s="62">
        <v>16</v>
      </c>
      <c r="B18" s="63"/>
      <c r="C18" s="64" t="s">
        <v>6</v>
      </c>
      <c r="D18" s="65"/>
      <c r="E18" s="65"/>
      <c r="F18" s="63"/>
      <c r="G18" s="66" t="s">
        <v>111</v>
      </c>
      <c r="H18" s="63"/>
      <c r="I18" s="67" t="s">
        <v>112</v>
      </c>
      <c r="J18" s="63"/>
      <c r="K18" s="68" t="s">
        <v>78</v>
      </c>
      <c r="L18" s="69"/>
      <c r="M18" s="70" t="s">
        <v>113</v>
      </c>
      <c r="N18" s="63"/>
      <c r="O18" s="66" t="s">
        <v>114</v>
      </c>
      <c r="P18" s="71"/>
      <c r="Q18" s="64" t="s">
        <v>115</v>
      </c>
      <c r="R18" s="72"/>
      <c r="S18" s="73" t="s">
        <v>78</v>
      </c>
      <c r="T18" s="65" t="s">
        <v>116</v>
      </c>
      <c r="U18" s="65" t="s">
        <v>117</v>
      </c>
      <c r="V18" s="65"/>
      <c r="W18" s="63"/>
      <c r="X18" s="74" t="s">
        <v>32</v>
      </c>
      <c r="Y18" s="65">
        <v>1</v>
      </c>
      <c r="Z18" s="65">
        <v>1</v>
      </c>
      <c r="AA18" s="64" t="s">
        <v>33</v>
      </c>
      <c r="AB18" s="75" t="s">
        <v>55</v>
      </c>
      <c r="AC18" s="76" t="s">
        <v>65</v>
      </c>
      <c r="AD18" s="76"/>
      <c r="AE18" s="76"/>
      <c r="AF18" s="76"/>
      <c r="AG18" s="76"/>
      <c r="AH18" s="76"/>
      <c r="AI18" s="67"/>
      <c r="AJ18" s="63"/>
      <c r="AK18" s="77" t="s">
        <v>73</v>
      </c>
      <c r="AL18" s="63"/>
      <c r="AM18" s="66" t="s">
        <v>45</v>
      </c>
      <c r="AN18" s="76" t="s">
        <v>98</v>
      </c>
      <c r="AO18" s="78"/>
      <c r="AP18" s="79"/>
      <c r="AQ18" s="76" t="s">
        <v>59</v>
      </c>
      <c r="AR18" s="76" t="s">
        <v>59</v>
      </c>
      <c r="AS18" s="76" t="s">
        <v>59</v>
      </c>
      <c r="AT18" s="76" t="s">
        <v>98</v>
      </c>
    </row>
    <row r="19" spans="1:46" ht="156" customHeight="1" x14ac:dyDescent="0.25">
      <c r="A19" s="17">
        <v>17</v>
      </c>
      <c r="B19" s="18"/>
      <c r="C19" s="19" t="s">
        <v>6</v>
      </c>
      <c r="D19" s="20"/>
      <c r="E19" s="20"/>
      <c r="F19" s="18"/>
      <c r="G19" s="21" t="s">
        <v>111</v>
      </c>
      <c r="H19" s="18"/>
      <c r="I19" s="22" t="s">
        <v>112</v>
      </c>
      <c r="J19" s="18"/>
      <c r="K19" s="23" t="s">
        <v>78</v>
      </c>
      <c r="L19" s="24"/>
      <c r="M19" s="25" t="s">
        <v>118</v>
      </c>
      <c r="N19" s="18">
        <v>2</v>
      </c>
      <c r="O19" s="21" t="s">
        <v>119</v>
      </c>
      <c r="P19" s="26">
        <v>4</v>
      </c>
      <c r="Q19" s="19" t="s">
        <v>120</v>
      </c>
      <c r="R19" s="27"/>
      <c r="S19" s="28" t="s">
        <v>78</v>
      </c>
      <c r="T19" s="20" t="s">
        <v>121</v>
      </c>
      <c r="U19" s="20" t="s">
        <v>122</v>
      </c>
      <c r="V19" s="20"/>
      <c r="W19" s="18"/>
      <c r="X19" s="29" t="s">
        <v>32</v>
      </c>
      <c r="Y19" s="20">
        <v>1</v>
      </c>
      <c r="Z19" s="20">
        <v>1</v>
      </c>
      <c r="AA19" s="19" t="s">
        <v>33</v>
      </c>
      <c r="AB19" s="30" t="s">
        <v>55</v>
      </c>
      <c r="AC19" s="61" t="s">
        <v>400</v>
      </c>
      <c r="AD19" s="31"/>
      <c r="AE19" s="31"/>
      <c r="AF19" s="31"/>
      <c r="AG19" s="31"/>
      <c r="AH19" s="31"/>
      <c r="AI19" s="22"/>
      <c r="AJ19" s="32"/>
      <c r="AK19" s="33" t="s">
        <v>36</v>
      </c>
      <c r="AL19" s="32"/>
      <c r="AM19" s="21" t="s">
        <v>45</v>
      </c>
      <c r="AN19" s="31" t="s">
        <v>58</v>
      </c>
      <c r="AO19" s="34" t="s">
        <v>58</v>
      </c>
      <c r="AP19" s="35"/>
      <c r="AQ19" s="31" t="s">
        <v>98</v>
      </c>
      <c r="AR19" s="31" t="s">
        <v>98</v>
      </c>
      <c r="AS19" s="31" t="s">
        <v>98</v>
      </c>
      <c r="AT19" s="31" t="s">
        <v>98</v>
      </c>
    </row>
    <row r="20" spans="1:46" ht="127.5" customHeight="1" x14ac:dyDescent="0.25">
      <c r="A20" s="17">
        <v>18</v>
      </c>
      <c r="B20" s="18">
        <v>2</v>
      </c>
      <c r="C20" s="19" t="s">
        <v>123</v>
      </c>
      <c r="D20" s="20" t="s">
        <v>24</v>
      </c>
      <c r="E20" s="20"/>
      <c r="F20" s="18">
        <v>64</v>
      </c>
      <c r="G20" s="21" t="s">
        <v>25</v>
      </c>
      <c r="H20" s="18">
        <v>12</v>
      </c>
      <c r="I20" s="22" t="s">
        <v>52</v>
      </c>
      <c r="J20" s="18">
        <v>1</v>
      </c>
      <c r="K20" s="23" t="s">
        <v>27</v>
      </c>
      <c r="L20" s="24">
        <v>2</v>
      </c>
      <c r="M20" s="25" t="s">
        <v>11</v>
      </c>
      <c r="N20" s="18">
        <v>11</v>
      </c>
      <c r="O20" s="21" t="s">
        <v>12</v>
      </c>
      <c r="P20" s="26">
        <v>2</v>
      </c>
      <c r="Q20" s="19" t="s">
        <v>29</v>
      </c>
      <c r="R20" s="27">
        <v>2</v>
      </c>
      <c r="S20" s="28" t="s">
        <v>27</v>
      </c>
      <c r="T20" s="20" t="s">
        <v>124</v>
      </c>
      <c r="U20" s="20" t="s">
        <v>125</v>
      </c>
      <c r="V20" s="20"/>
      <c r="W20" s="18">
        <v>5</v>
      </c>
      <c r="X20" s="29" t="s">
        <v>48</v>
      </c>
      <c r="Y20" s="20">
        <v>1</v>
      </c>
      <c r="Z20" s="20">
        <v>1</v>
      </c>
      <c r="AA20" s="19" t="s">
        <v>126</v>
      </c>
      <c r="AB20" s="30" t="s">
        <v>18</v>
      </c>
      <c r="AC20" s="31" t="s">
        <v>127</v>
      </c>
      <c r="AD20" s="31"/>
      <c r="AE20" s="31"/>
      <c r="AF20" s="31"/>
      <c r="AG20" s="31"/>
      <c r="AH20" s="31"/>
      <c r="AI20" s="22" t="s">
        <v>20</v>
      </c>
      <c r="AJ20" s="32" t="s">
        <v>21</v>
      </c>
      <c r="AK20" s="33" t="s">
        <v>22</v>
      </c>
      <c r="AL20" s="32">
        <v>2</v>
      </c>
      <c r="AM20" s="21" t="s">
        <v>23</v>
      </c>
      <c r="AN20" s="31" t="s">
        <v>18</v>
      </c>
      <c r="AO20" s="34" t="s">
        <v>18</v>
      </c>
      <c r="AP20" s="35"/>
      <c r="AQ20" s="31">
        <v>0</v>
      </c>
      <c r="AR20" s="31" t="s">
        <v>89</v>
      </c>
      <c r="AS20" s="31" t="s">
        <v>109</v>
      </c>
      <c r="AT20" s="31">
        <v>95</v>
      </c>
    </row>
    <row r="21" spans="1:46" ht="116.25" customHeight="1" x14ac:dyDescent="0.25">
      <c r="A21" s="17">
        <v>19</v>
      </c>
      <c r="B21" s="18">
        <v>2</v>
      </c>
      <c r="C21" s="19" t="s">
        <v>123</v>
      </c>
      <c r="D21" s="20" t="s">
        <v>24</v>
      </c>
      <c r="E21" s="20"/>
      <c r="F21" s="18">
        <v>64</v>
      </c>
      <c r="G21" s="21" t="s">
        <v>25</v>
      </c>
      <c r="H21" s="18">
        <v>12</v>
      </c>
      <c r="I21" s="22" t="s">
        <v>26</v>
      </c>
      <c r="J21" s="18">
        <v>1</v>
      </c>
      <c r="K21" s="23" t="s">
        <v>27</v>
      </c>
      <c r="L21" s="24">
        <v>2</v>
      </c>
      <c r="M21" s="25" t="s">
        <v>28</v>
      </c>
      <c r="N21" s="18">
        <v>11</v>
      </c>
      <c r="O21" s="21" t="s">
        <v>12</v>
      </c>
      <c r="P21" s="26">
        <v>2</v>
      </c>
      <c r="Q21" s="19" t="s">
        <v>29</v>
      </c>
      <c r="R21" s="27">
        <v>2</v>
      </c>
      <c r="S21" s="28" t="s">
        <v>27</v>
      </c>
      <c r="T21" s="20" t="s">
        <v>128</v>
      </c>
      <c r="U21" s="20" t="s">
        <v>129</v>
      </c>
      <c r="V21" s="20"/>
      <c r="W21" s="18">
        <v>5</v>
      </c>
      <c r="X21" s="29" t="s">
        <v>48</v>
      </c>
      <c r="Y21" s="20">
        <v>1</v>
      </c>
      <c r="Z21" s="20">
        <v>1</v>
      </c>
      <c r="AA21" s="19" t="s">
        <v>130</v>
      </c>
      <c r="AB21" s="30" t="s">
        <v>98</v>
      </c>
      <c r="AC21" s="31" t="s">
        <v>65</v>
      </c>
      <c r="AD21" s="31"/>
      <c r="AE21" s="31"/>
      <c r="AF21" s="31"/>
      <c r="AG21" s="31"/>
      <c r="AH21" s="31"/>
      <c r="AI21" s="22" t="s">
        <v>20</v>
      </c>
      <c r="AJ21" s="32" t="s">
        <v>21</v>
      </c>
      <c r="AK21" s="33" t="s">
        <v>73</v>
      </c>
      <c r="AL21" s="32">
        <v>2</v>
      </c>
      <c r="AM21" s="21" t="s">
        <v>45</v>
      </c>
      <c r="AN21" s="31" t="s">
        <v>98</v>
      </c>
      <c r="AO21" s="34" t="s">
        <v>98</v>
      </c>
      <c r="AP21" s="35"/>
      <c r="AQ21" s="31">
        <v>0</v>
      </c>
      <c r="AR21" s="31">
        <v>0</v>
      </c>
      <c r="AS21" s="31">
        <v>0</v>
      </c>
      <c r="AT21" s="31">
        <v>1</v>
      </c>
    </row>
    <row r="22" spans="1:46" ht="94.5" customHeight="1" x14ac:dyDescent="0.25">
      <c r="A22" s="17">
        <v>20</v>
      </c>
      <c r="B22" s="18">
        <v>2</v>
      </c>
      <c r="C22" s="19" t="s">
        <v>123</v>
      </c>
      <c r="D22" s="20" t="s">
        <v>24</v>
      </c>
      <c r="E22" s="20"/>
      <c r="F22" s="18">
        <v>111</v>
      </c>
      <c r="G22" s="21" t="s">
        <v>131</v>
      </c>
      <c r="H22" s="18">
        <v>7</v>
      </c>
      <c r="I22" s="22" t="s">
        <v>9</v>
      </c>
      <c r="J22" s="18">
        <v>1</v>
      </c>
      <c r="K22" s="23" t="s">
        <v>27</v>
      </c>
      <c r="L22" s="24">
        <v>15</v>
      </c>
      <c r="M22" s="25" t="s">
        <v>132</v>
      </c>
      <c r="N22" s="18">
        <v>6</v>
      </c>
      <c r="O22" s="21" t="s">
        <v>133</v>
      </c>
      <c r="P22" s="26">
        <v>6</v>
      </c>
      <c r="Q22" s="19" t="s">
        <v>134</v>
      </c>
      <c r="R22" s="27">
        <v>2</v>
      </c>
      <c r="S22" s="28" t="s">
        <v>27</v>
      </c>
      <c r="T22" s="20" t="s">
        <v>135</v>
      </c>
      <c r="U22" s="20" t="s">
        <v>136</v>
      </c>
      <c r="V22" s="20"/>
      <c r="W22" s="18">
        <v>4</v>
      </c>
      <c r="X22" s="29" t="s">
        <v>137</v>
      </c>
      <c r="Y22" s="20">
        <v>1</v>
      </c>
      <c r="Z22" s="20">
        <v>1</v>
      </c>
      <c r="AA22" s="19" t="s">
        <v>138</v>
      </c>
      <c r="AB22" s="30" t="s">
        <v>58</v>
      </c>
      <c r="AC22" s="31" t="s">
        <v>139</v>
      </c>
      <c r="AD22" s="31"/>
      <c r="AE22" s="31"/>
      <c r="AF22" s="31"/>
      <c r="AG22" s="31"/>
      <c r="AH22" s="31"/>
      <c r="AI22" s="22" t="s">
        <v>20</v>
      </c>
      <c r="AJ22" s="32" t="s">
        <v>43</v>
      </c>
      <c r="AK22" s="33" t="s">
        <v>44</v>
      </c>
      <c r="AL22" s="32">
        <v>3</v>
      </c>
      <c r="AM22" s="21" t="s">
        <v>45</v>
      </c>
      <c r="AN22" s="31">
        <v>4</v>
      </c>
      <c r="AO22" s="34">
        <v>4</v>
      </c>
      <c r="AP22" s="35"/>
      <c r="AQ22" s="31">
        <v>1</v>
      </c>
      <c r="AR22" s="31">
        <v>1</v>
      </c>
      <c r="AS22" s="31">
        <v>1</v>
      </c>
      <c r="AT22" s="31">
        <v>1</v>
      </c>
    </row>
    <row r="23" spans="1:46" ht="102.75" customHeight="1" x14ac:dyDescent="0.25">
      <c r="A23" s="17">
        <v>21</v>
      </c>
      <c r="B23" s="18">
        <v>2</v>
      </c>
      <c r="C23" s="19" t="s">
        <v>123</v>
      </c>
      <c r="D23" s="20" t="s">
        <v>24</v>
      </c>
      <c r="E23" s="20"/>
      <c r="F23" s="18">
        <v>85</v>
      </c>
      <c r="G23" s="21" t="s">
        <v>140</v>
      </c>
      <c r="H23" s="18">
        <v>9</v>
      </c>
      <c r="I23" s="22" t="s">
        <v>26</v>
      </c>
      <c r="J23" s="18">
        <v>5</v>
      </c>
      <c r="K23" s="23" t="s">
        <v>78</v>
      </c>
      <c r="L23" s="24">
        <v>4</v>
      </c>
      <c r="M23" s="25" t="s">
        <v>61</v>
      </c>
      <c r="N23" s="18">
        <v>11</v>
      </c>
      <c r="O23" s="21" t="s">
        <v>12</v>
      </c>
      <c r="P23" s="26">
        <v>2</v>
      </c>
      <c r="Q23" s="19" t="s">
        <v>29</v>
      </c>
      <c r="R23" s="27">
        <v>2</v>
      </c>
      <c r="S23" s="28" t="s">
        <v>27</v>
      </c>
      <c r="T23" s="20" t="s">
        <v>100</v>
      </c>
      <c r="U23" s="20" t="s">
        <v>101</v>
      </c>
      <c r="V23" s="20"/>
      <c r="W23" s="18">
        <v>5</v>
      </c>
      <c r="X23" s="29" t="s">
        <v>48</v>
      </c>
      <c r="Y23" s="20">
        <v>1</v>
      </c>
      <c r="Z23" s="20">
        <v>1</v>
      </c>
      <c r="AA23" s="19" t="s">
        <v>130</v>
      </c>
      <c r="AB23" s="30" t="s">
        <v>102</v>
      </c>
      <c r="AC23" s="31" t="s">
        <v>141</v>
      </c>
      <c r="AD23" s="31"/>
      <c r="AE23" s="31"/>
      <c r="AF23" s="31"/>
      <c r="AG23" s="31"/>
      <c r="AH23" s="31"/>
      <c r="AI23" s="22" t="s">
        <v>20</v>
      </c>
      <c r="AJ23" s="32" t="s">
        <v>35</v>
      </c>
      <c r="AK23" s="33" t="s">
        <v>36</v>
      </c>
      <c r="AL23" s="32">
        <v>2</v>
      </c>
      <c r="AM23" s="21" t="s">
        <v>23</v>
      </c>
      <c r="AN23" s="31" t="s">
        <v>37</v>
      </c>
      <c r="AO23" s="34" t="s">
        <v>37</v>
      </c>
      <c r="AP23" s="35"/>
      <c r="AQ23" s="31">
        <v>100</v>
      </c>
      <c r="AR23" s="31">
        <v>100</v>
      </c>
      <c r="AS23" s="31">
        <v>100</v>
      </c>
      <c r="AT23" s="31">
        <v>100</v>
      </c>
    </row>
    <row r="24" spans="1:46" ht="106.5" customHeight="1" x14ac:dyDescent="0.25">
      <c r="A24" s="17">
        <v>22</v>
      </c>
      <c r="B24" s="18">
        <v>2</v>
      </c>
      <c r="C24" s="19" t="s">
        <v>123</v>
      </c>
      <c r="D24" s="20"/>
      <c r="E24" s="20"/>
      <c r="F24" s="18">
        <v>80</v>
      </c>
      <c r="G24" s="21" t="s">
        <v>51</v>
      </c>
      <c r="H24" s="18">
        <v>5</v>
      </c>
      <c r="I24" s="22" t="s">
        <v>39</v>
      </c>
      <c r="J24" s="18">
        <v>1</v>
      </c>
      <c r="K24" s="23" t="s">
        <v>68</v>
      </c>
      <c r="L24" s="24">
        <v>3</v>
      </c>
      <c r="M24" s="25" t="s">
        <v>28</v>
      </c>
      <c r="N24" s="18">
        <v>11</v>
      </c>
      <c r="O24" s="21" t="s">
        <v>12</v>
      </c>
      <c r="P24" s="26">
        <v>2</v>
      </c>
      <c r="Q24" s="19" t="s">
        <v>29</v>
      </c>
      <c r="R24" s="27">
        <v>2</v>
      </c>
      <c r="S24" s="28" t="s">
        <v>27</v>
      </c>
      <c r="T24" s="20" t="s">
        <v>142</v>
      </c>
      <c r="U24" s="20" t="s">
        <v>143</v>
      </c>
      <c r="V24" s="20"/>
      <c r="W24" s="18">
        <v>5</v>
      </c>
      <c r="X24" s="29" t="s">
        <v>32</v>
      </c>
      <c r="Y24" s="20">
        <v>1</v>
      </c>
      <c r="Z24" s="20">
        <v>1</v>
      </c>
      <c r="AA24" s="19" t="s">
        <v>126</v>
      </c>
      <c r="AB24" s="30" t="s">
        <v>18</v>
      </c>
      <c r="AC24" s="31" t="s">
        <v>144</v>
      </c>
      <c r="AD24" s="31"/>
      <c r="AE24" s="31"/>
      <c r="AF24" s="31"/>
      <c r="AG24" s="31"/>
      <c r="AH24" s="31"/>
      <c r="AI24" s="22" t="s">
        <v>20</v>
      </c>
      <c r="AJ24" s="32" t="s">
        <v>21</v>
      </c>
      <c r="AK24" s="33" t="s">
        <v>22</v>
      </c>
      <c r="AL24" s="32">
        <v>2</v>
      </c>
      <c r="AM24" s="21" t="s">
        <v>23</v>
      </c>
      <c r="AN24" s="31" t="s">
        <v>18</v>
      </c>
      <c r="AO24" s="34" t="s">
        <v>18</v>
      </c>
      <c r="AP24" s="35"/>
      <c r="AQ24" s="31">
        <v>0</v>
      </c>
      <c r="AR24" s="31">
        <v>20</v>
      </c>
      <c r="AS24" s="31">
        <v>50</v>
      </c>
      <c r="AT24" s="31">
        <v>95</v>
      </c>
    </row>
    <row r="25" spans="1:46" ht="92.25" customHeight="1" x14ac:dyDescent="0.25">
      <c r="A25" s="17">
        <v>23</v>
      </c>
      <c r="B25" s="18">
        <v>2</v>
      </c>
      <c r="C25" s="19" t="s">
        <v>123</v>
      </c>
      <c r="D25" s="20" t="s">
        <v>24</v>
      </c>
      <c r="E25" s="20"/>
      <c r="F25" s="18">
        <v>80</v>
      </c>
      <c r="G25" s="21" t="s">
        <v>51</v>
      </c>
      <c r="H25" s="18">
        <v>5</v>
      </c>
      <c r="I25" s="22" t="s">
        <v>39</v>
      </c>
      <c r="J25" s="18">
        <v>1</v>
      </c>
      <c r="K25" s="23" t="s">
        <v>27</v>
      </c>
      <c r="L25" s="24">
        <v>3</v>
      </c>
      <c r="M25" s="25" t="s">
        <v>28</v>
      </c>
      <c r="N25" s="18">
        <v>11</v>
      </c>
      <c r="O25" s="21" t="s">
        <v>12</v>
      </c>
      <c r="P25" s="26">
        <v>2</v>
      </c>
      <c r="Q25" s="19" t="s">
        <v>29</v>
      </c>
      <c r="R25" s="27">
        <v>2</v>
      </c>
      <c r="S25" s="28" t="s">
        <v>27</v>
      </c>
      <c r="T25" s="20" t="s">
        <v>145</v>
      </c>
      <c r="U25" s="20" t="s">
        <v>146</v>
      </c>
      <c r="V25" s="20"/>
      <c r="W25" s="18">
        <v>5</v>
      </c>
      <c r="X25" s="29" t="s">
        <v>32</v>
      </c>
      <c r="Y25" s="20">
        <v>1</v>
      </c>
      <c r="Z25" s="20">
        <v>1</v>
      </c>
      <c r="AA25" s="19" t="s">
        <v>130</v>
      </c>
      <c r="AB25" s="30" t="s">
        <v>98</v>
      </c>
      <c r="AC25" s="31" t="s">
        <v>147</v>
      </c>
      <c r="AD25" s="31"/>
      <c r="AE25" s="31"/>
      <c r="AF25" s="31"/>
      <c r="AG25" s="31"/>
      <c r="AH25" s="31"/>
      <c r="AI25" s="22" t="s">
        <v>20</v>
      </c>
      <c r="AJ25" s="32" t="s">
        <v>57</v>
      </c>
      <c r="AK25" s="33" t="s">
        <v>73</v>
      </c>
      <c r="AL25" s="32">
        <v>3</v>
      </c>
      <c r="AM25" s="21" t="s">
        <v>45</v>
      </c>
      <c r="AN25" s="31" t="s">
        <v>98</v>
      </c>
      <c r="AO25" s="34" t="s">
        <v>98</v>
      </c>
      <c r="AP25" s="35"/>
      <c r="AQ25" s="31">
        <v>0</v>
      </c>
      <c r="AR25" s="31" t="s">
        <v>98</v>
      </c>
      <c r="AS25" s="31">
        <v>0</v>
      </c>
      <c r="AT25" s="31" t="s">
        <v>59</v>
      </c>
    </row>
    <row r="26" spans="1:46" ht="96.75" customHeight="1" x14ac:dyDescent="0.25">
      <c r="A26" s="17">
        <v>24</v>
      </c>
      <c r="B26" s="18"/>
      <c r="C26" s="19" t="s">
        <v>123</v>
      </c>
      <c r="D26" s="20" t="s">
        <v>24</v>
      </c>
      <c r="E26" s="20"/>
      <c r="F26" s="18">
        <v>80</v>
      </c>
      <c r="G26" s="21" t="s">
        <v>149</v>
      </c>
      <c r="H26" s="18">
        <v>5</v>
      </c>
      <c r="I26" s="22" t="s">
        <v>39</v>
      </c>
      <c r="J26" s="18">
        <v>1</v>
      </c>
      <c r="K26" s="23" t="s">
        <v>27</v>
      </c>
      <c r="L26" s="24">
        <v>3</v>
      </c>
      <c r="M26" s="25" t="s">
        <v>28</v>
      </c>
      <c r="N26" s="18">
        <v>11</v>
      </c>
      <c r="O26" s="21" t="s">
        <v>12</v>
      </c>
      <c r="P26" s="26">
        <v>2</v>
      </c>
      <c r="Q26" s="19" t="s">
        <v>29</v>
      </c>
      <c r="R26" s="27">
        <v>2</v>
      </c>
      <c r="S26" s="28" t="s">
        <v>27</v>
      </c>
      <c r="T26" s="20" t="s">
        <v>150</v>
      </c>
      <c r="U26" s="20" t="s">
        <v>146</v>
      </c>
      <c r="V26" s="20"/>
      <c r="W26" s="18">
        <v>5</v>
      </c>
      <c r="X26" s="29" t="s">
        <v>137</v>
      </c>
      <c r="Y26" s="20">
        <v>1</v>
      </c>
      <c r="Z26" s="20">
        <v>1</v>
      </c>
      <c r="AA26" s="19" t="s">
        <v>138</v>
      </c>
      <c r="AB26" s="30" t="s">
        <v>98</v>
      </c>
      <c r="AC26" s="31" t="s">
        <v>147</v>
      </c>
      <c r="AD26" s="31"/>
      <c r="AE26" s="31"/>
      <c r="AF26" s="31"/>
      <c r="AG26" s="31"/>
      <c r="AH26" s="31"/>
      <c r="AI26" s="22" t="s">
        <v>20</v>
      </c>
      <c r="AJ26" s="32" t="s">
        <v>57</v>
      </c>
      <c r="AK26" s="33" t="s">
        <v>73</v>
      </c>
      <c r="AL26" s="32">
        <v>3</v>
      </c>
      <c r="AM26" s="21" t="s">
        <v>45</v>
      </c>
      <c r="AN26" s="31" t="s">
        <v>98</v>
      </c>
      <c r="AO26" s="34" t="s">
        <v>98</v>
      </c>
      <c r="AP26" s="35"/>
      <c r="AQ26" s="31">
        <v>0</v>
      </c>
      <c r="AR26" s="31" t="s">
        <v>98</v>
      </c>
      <c r="AS26" s="31">
        <v>0</v>
      </c>
      <c r="AT26" s="31" t="s">
        <v>59</v>
      </c>
    </row>
    <row r="27" spans="1:46" ht="92.25" customHeight="1" x14ac:dyDescent="0.25">
      <c r="A27" s="17">
        <v>25</v>
      </c>
      <c r="B27" s="18"/>
      <c r="C27" s="19" t="s">
        <v>123</v>
      </c>
      <c r="D27" s="20" t="s">
        <v>24</v>
      </c>
      <c r="E27" s="20"/>
      <c r="F27" s="18">
        <v>80</v>
      </c>
      <c r="G27" s="21" t="s">
        <v>51</v>
      </c>
      <c r="H27" s="18">
        <v>5</v>
      </c>
      <c r="I27" s="22" t="s">
        <v>39</v>
      </c>
      <c r="J27" s="18">
        <v>1</v>
      </c>
      <c r="K27" s="23" t="s">
        <v>27</v>
      </c>
      <c r="L27" s="24">
        <v>3</v>
      </c>
      <c r="M27" s="25" t="s">
        <v>28</v>
      </c>
      <c r="N27" s="18">
        <v>11</v>
      </c>
      <c r="O27" s="21" t="s">
        <v>12</v>
      </c>
      <c r="P27" s="26">
        <v>2</v>
      </c>
      <c r="Q27" s="19" t="s">
        <v>29</v>
      </c>
      <c r="R27" s="27">
        <v>2</v>
      </c>
      <c r="S27" s="28" t="s">
        <v>27</v>
      </c>
      <c r="T27" s="20" t="s">
        <v>151</v>
      </c>
      <c r="U27" s="20" t="s">
        <v>146</v>
      </c>
      <c r="V27" s="20"/>
      <c r="W27" s="18">
        <v>5</v>
      </c>
      <c r="X27" s="29" t="s">
        <v>48</v>
      </c>
      <c r="Y27" s="20">
        <v>1</v>
      </c>
      <c r="Z27" s="20">
        <v>1</v>
      </c>
      <c r="AA27" s="19" t="s">
        <v>152</v>
      </c>
      <c r="AB27" s="30" t="s">
        <v>98</v>
      </c>
      <c r="AC27" s="31" t="s">
        <v>147</v>
      </c>
      <c r="AD27" s="31"/>
      <c r="AE27" s="31"/>
      <c r="AF27" s="31"/>
      <c r="AG27" s="31"/>
      <c r="AH27" s="31"/>
      <c r="AI27" s="22" t="s">
        <v>20</v>
      </c>
      <c r="AJ27" s="32" t="s">
        <v>57</v>
      </c>
      <c r="AK27" s="33" t="s">
        <v>73</v>
      </c>
      <c r="AL27" s="32">
        <v>3</v>
      </c>
      <c r="AM27" s="21" t="s">
        <v>45</v>
      </c>
      <c r="AN27" s="31" t="s">
        <v>98</v>
      </c>
      <c r="AO27" s="34" t="s">
        <v>98</v>
      </c>
      <c r="AP27" s="35"/>
      <c r="AQ27" s="31">
        <v>0</v>
      </c>
      <c r="AR27" s="31" t="s">
        <v>98</v>
      </c>
      <c r="AS27" s="31">
        <v>0</v>
      </c>
      <c r="AT27" s="31" t="s">
        <v>59</v>
      </c>
    </row>
    <row r="28" spans="1:46" ht="111" customHeight="1" x14ac:dyDescent="0.25">
      <c r="A28" s="17">
        <v>26</v>
      </c>
      <c r="B28" s="18">
        <v>2</v>
      </c>
      <c r="C28" s="19" t="s">
        <v>123</v>
      </c>
      <c r="D28" s="20" t="s">
        <v>24</v>
      </c>
      <c r="E28" s="20"/>
      <c r="F28" s="18">
        <v>109</v>
      </c>
      <c r="G28" s="21" t="s">
        <v>51</v>
      </c>
      <c r="H28" s="18">
        <v>9</v>
      </c>
      <c r="I28" s="22" t="s">
        <v>26</v>
      </c>
      <c r="J28" s="18">
        <v>1</v>
      </c>
      <c r="K28" s="23" t="s">
        <v>27</v>
      </c>
      <c r="L28" s="24">
        <v>3</v>
      </c>
      <c r="M28" s="25" t="s">
        <v>28</v>
      </c>
      <c r="N28" s="18">
        <v>11</v>
      </c>
      <c r="O28" s="21" t="s">
        <v>12</v>
      </c>
      <c r="P28" s="26">
        <v>2</v>
      </c>
      <c r="Q28" s="19" t="s">
        <v>29</v>
      </c>
      <c r="R28" s="27">
        <v>2</v>
      </c>
      <c r="S28" s="28" t="s">
        <v>27</v>
      </c>
      <c r="T28" s="20" t="s">
        <v>46</v>
      </c>
      <c r="U28" s="20" t="s">
        <v>47</v>
      </c>
      <c r="V28" s="20"/>
      <c r="W28" s="18">
        <v>5</v>
      </c>
      <c r="X28" s="29" t="s">
        <v>48</v>
      </c>
      <c r="Y28" s="20">
        <v>1</v>
      </c>
      <c r="Z28" s="20">
        <v>1</v>
      </c>
      <c r="AA28" s="19" t="s">
        <v>126</v>
      </c>
      <c r="AB28" s="30" t="s">
        <v>49</v>
      </c>
      <c r="AC28" s="31" t="s">
        <v>50</v>
      </c>
      <c r="AD28" s="31"/>
      <c r="AE28" s="31"/>
      <c r="AF28" s="31"/>
      <c r="AG28" s="31"/>
      <c r="AH28" s="31"/>
      <c r="AI28" s="22" t="s">
        <v>20</v>
      </c>
      <c r="AJ28" s="32" t="s">
        <v>35</v>
      </c>
      <c r="AK28" s="33" t="s">
        <v>36</v>
      </c>
      <c r="AL28" s="32">
        <v>2</v>
      </c>
      <c r="AM28" s="21" t="s">
        <v>23</v>
      </c>
      <c r="AN28" s="31" t="s">
        <v>18</v>
      </c>
      <c r="AO28" s="34" t="s">
        <v>18</v>
      </c>
      <c r="AP28" s="35"/>
      <c r="AQ28" s="31">
        <v>95</v>
      </c>
      <c r="AR28" s="31">
        <v>95</v>
      </c>
      <c r="AS28" s="31">
        <v>95</v>
      </c>
      <c r="AT28" s="31">
        <v>95</v>
      </c>
    </row>
    <row r="29" spans="1:46" ht="109.5" customHeight="1" x14ac:dyDescent="0.25">
      <c r="A29" s="17">
        <v>27</v>
      </c>
      <c r="B29" s="18">
        <v>2</v>
      </c>
      <c r="C29" s="19" t="s">
        <v>123</v>
      </c>
      <c r="D29" s="20" t="s">
        <v>24</v>
      </c>
      <c r="E29" s="20"/>
      <c r="F29" s="18">
        <v>168</v>
      </c>
      <c r="G29" s="21" t="s">
        <v>51</v>
      </c>
      <c r="H29" s="18">
        <v>9</v>
      </c>
      <c r="I29" s="22" t="s">
        <v>26</v>
      </c>
      <c r="J29" s="18">
        <v>1</v>
      </c>
      <c r="K29" s="23" t="s">
        <v>27</v>
      </c>
      <c r="L29" s="24">
        <v>3</v>
      </c>
      <c r="M29" s="25" t="s">
        <v>28</v>
      </c>
      <c r="N29" s="18">
        <v>11</v>
      </c>
      <c r="O29" s="21" t="s">
        <v>12</v>
      </c>
      <c r="P29" s="26">
        <v>2</v>
      </c>
      <c r="Q29" s="19" t="s">
        <v>29</v>
      </c>
      <c r="R29" s="27">
        <v>2</v>
      </c>
      <c r="S29" s="28" t="s">
        <v>27</v>
      </c>
      <c r="T29" s="20" t="s">
        <v>53</v>
      </c>
      <c r="U29" s="20" t="s">
        <v>54</v>
      </c>
      <c r="V29" s="20"/>
      <c r="W29" s="18">
        <v>5</v>
      </c>
      <c r="X29" s="29" t="s">
        <v>48</v>
      </c>
      <c r="Y29" s="20">
        <v>1</v>
      </c>
      <c r="Z29" s="20">
        <v>1</v>
      </c>
      <c r="AA29" s="19" t="s">
        <v>126</v>
      </c>
      <c r="AB29" s="30" t="s">
        <v>55</v>
      </c>
      <c r="AC29" s="31" t="s">
        <v>56</v>
      </c>
      <c r="AD29" s="31"/>
      <c r="AE29" s="31"/>
      <c r="AF29" s="31"/>
      <c r="AG29" s="31"/>
      <c r="AH29" s="31"/>
      <c r="AI29" s="22" t="s">
        <v>20</v>
      </c>
      <c r="AJ29" s="32" t="s">
        <v>57</v>
      </c>
      <c r="AK29" s="33" t="s">
        <v>22</v>
      </c>
      <c r="AL29" s="32">
        <v>2</v>
      </c>
      <c r="AM29" s="21" t="s">
        <v>23</v>
      </c>
      <c r="AN29" s="31" t="s">
        <v>37</v>
      </c>
      <c r="AO29" s="34" t="s">
        <v>37</v>
      </c>
      <c r="AP29" s="35"/>
      <c r="AQ29" s="31" t="s">
        <v>59</v>
      </c>
      <c r="AR29" s="31">
        <v>0</v>
      </c>
      <c r="AS29" s="31">
        <v>0</v>
      </c>
      <c r="AT29" s="31" t="s">
        <v>37</v>
      </c>
    </row>
    <row r="30" spans="1:46" ht="109.5" customHeight="1" x14ac:dyDescent="0.25">
      <c r="A30" s="17">
        <v>28</v>
      </c>
      <c r="B30" s="18">
        <v>2</v>
      </c>
      <c r="C30" s="19" t="s">
        <v>123</v>
      </c>
      <c r="D30" s="20" t="s">
        <v>24</v>
      </c>
      <c r="E30" s="20"/>
      <c r="F30" s="18">
        <v>168</v>
      </c>
      <c r="G30" s="21" t="s">
        <v>60</v>
      </c>
      <c r="H30" s="18">
        <v>9</v>
      </c>
      <c r="I30" s="22" t="s">
        <v>26</v>
      </c>
      <c r="J30" s="18">
        <v>1</v>
      </c>
      <c r="K30" s="23" t="s">
        <v>27</v>
      </c>
      <c r="L30" s="24">
        <v>4</v>
      </c>
      <c r="M30" s="25" t="s">
        <v>61</v>
      </c>
      <c r="N30" s="18">
        <v>11</v>
      </c>
      <c r="O30" s="21" t="s">
        <v>12</v>
      </c>
      <c r="P30" s="26">
        <v>2</v>
      </c>
      <c r="Q30" s="19" t="s">
        <v>29</v>
      </c>
      <c r="R30" s="27">
        <v>2</v>
      </c>
      <c r="S30" s="28" t="s">
        <v>27</v>
      </c>
      <c r="T30" s="20" t="s">
        <v>153</v>
      </c>
      <c r="U30" s="20" t="s">
        <v>154</v>
      </c>
      <c r="V30" s="20"/>
      <c r="W30" s="18">
        <v>5</v>
      </c>
      <c r="X30" s="29" t="s">
        <v>48</v>
      </c>
      <c r="Y30" s="20">
        <v>1</v>
      </c>
      <c r="Z30" s="20">
        <v>1</v>
      </c>
      <c r="AA30" s="19" t="s">
        <v>126</v>
      </c>
      <c r="AB30" s="30" t="s">
        <v>64</v>
      </c>
      <c r="AC30" s="31" t="s">
        <v>155</v>
      </c>
      <c r="AD30" s="31"/>
      <c r="AE30" s="31"/>
      <c r="AF30" s="31"/>
      <c r="AG30" s="31"/>
      <c r="AH30" s="31"/>
      <c r="AI30" s="22" t="s">
        <v>20</v>
      </c>
      <c r="AJ30" s="32" t="s">
        <v>57</v>
      </c>
      <c r="AK30" s="33" t="s">
        <v>36</v>
      </c>
      <c r="AL30" s="32">
        <v>3</v>
      </c>
      <c r="AM30" s="21" t="s">
        <v>23</v>
      </c>
      <c r="AN30" s="31" t="s">
        <v>37</v>
      </c>
      <c r="AO30" s="34" t="s">
        <v>37</v>
      </c>
      <c r="AP30" s="35"/>
      <c r="AQ30" s="31" t="s">
        <v>37</v>
      </c>
      <c r="AR30" s="31" t="s">
        <v>37</v>
      </c>
      <c r="AS30" s="31" t="s">
        <v>37</v>
      </c>
      <c r="AT30" s="31" t="s">
        <v>37</v>
      </c>
    </row>
    <row r="31" spans="1:46" ht="99.75" customHeight="1" x14ac:dyDescent="0.25">
      <c r="A31" s="17">
        <v>29</v>
      </c>
      <c r="B31" s="18">
        <v>2</v>
      </c>
      <c r="C31" s="19" t="s">
        <v>123</v>
      </c>
      <c r="D31" s="20" t="s">
        <v>24</v>
      </c>
      <c r="E31" s="20"/>
      <c r="F31" s="18">
        <v>56</v>
      </c>
      <c r="G31" s="21" t="s">
        <v>156</v>
      </c>
      <c r="H31" s="18">
        <v>10</v>
      </c>
      <c r="I31" s="22" t="s">
        <v>26</v>
      </c>
      <c r="J31" s="18">
        <v>2</v>
      </c>
      <c r="K31" s="23" t="s">
        <v>27</v>
      </c>
      <c r="L31" s="24">
        <v>15</v>
      </c>
      <c r="M31" s="25" t="s">
        <v>61</v>
      </c>
      <c r="N31" s="18">
        <v>3</v>
      </c>
      <c r="O31" s="21" t="s">
        <v>12</v>
      </c>
      <c r="P31" s="26">
        <v>6</v>
      </c>
      <c r="Q31" s="19" t="s">
        <v>29</v>
      </c>
      <c r="R31" s="27">
        <v>3</v>
      </c>
      <c r="S31" s="28" t="s">
        <v>27</v>
      </c>
      <c r="T31" s="20" t="s">
        <v>157</v>
      </c>
      <c r="U31" s="20" t="s">
        <v>158</v>
      </c>
      <c r="V31" s="20"/>
      <c r="W31" s="18">
        <v>5</v>
      </c>
      <c r="X31" s="29" t="s">
        <v>48</v>
      </c>
      <c r="Y31" s="20">
        <v>1</v>
      </c>
      <c r="Z31" s="20">
        <v>1</v>
      </c>
      <c r="AA31" s="19" t="s">
        <v>126</v>
      </c>
      <c r="AB31" s="30" t="s">
        <v>55</v>
      </c>
      <c r="AC31" s="31" t="s">
        <v>159</v>
      </c>
      <c r="AD31" s="31"/>
      <c r="AE31" s="31"/>
      <c r="AF31" s="31"/>
      <c r="AG31" s="31"/>
      <c r="AH31" s="31"/>
      <c r="AI31" s="22" t="s">
        <v>20</v>
      </c>
      <c r="AJ31" s="32" t="s">
        <v>57</v>
      </c>
      <c r="AK31" s="33" t="s">
        <v>73</v>
      </c>
      <c r="AL31" s="32">
        <v>3</v>
      </c>
      <c r="AM31" s="21" t="s">
        <v>45</v>
      </c>
      <c r="AN31" s="31" t="s">
        <v>20</v>
      </c>
      <c r="AO31" s="34" t="s">
        <v>20</v>
      </c>
      <c r="AP31" s="35"/>
      <c r="AQ31" s="31">
        <v>0</v>
      </c>
      <c r="AR31" s="31">
        <v>1</v>
      </c>
      <c r="AS31" s="31">
        <v>0</v>
      </c>
      <c r="AT31" s="31" t="s">
        <v>98</v>
      </c>
    </row>
    <row r="32" spans="1:46" ht="126" customHeight="1" x14ac:dyDescent="0.25">
      <c r="A32" s="17">
        <v>30</v>
      </c>
      <c r="B32" s="18"/>
      <c r="C32" s="19" t="s">
        <v>123</v>
      </c>
      <c r="D32" s="20"/>
      <c r="E32" s="20"/>
      <c r="F32" s="18"/>
      <c r="G32" s="21" t="s">
        <v>25</v>
      </c>
      <c r="H32" s="18"/>
      <c r="I32" s="22" t="s">
        <v>26</v>
      </c>
      <c r="J32" s="18"/>
      <c r="K32" s="23" t="s">
        <v>27</v>
      </c>
      <c r="L32" s="24"/>
      <c r="M32" s="25" t="s">
        <v>84</v>
      </c>
      <c r="N32" s="18"/>
      <c r="O32" s="21" t="s">
        <v>12</v>
      </c>
      <c r="P32" s="26"/>
      <c r="Q32" s="19" t="s">
        <v>29</v>
      </c>
      <c r="R32" s="27"/>
      <c r="S32" s="28" t="s">
        <v>78</v>
      </c>
      <c r="T32" s="20" t="s">
        <v>160</v>
      </c>
      <c r="U32" s="20" t="s">
        <v>161</v>
      </c>
      <c r="V32" s="20"/>
      <c r="W32" s="18"/>
      <c r="X32" s="29" t="s">
        <v>48</v>
      </c>
      <c r="Y32" s="20">
        <v>1</v>
      </c>
      <c r="Z32" s="20">
        <v>1</v>
      </c>
      <c r="AA32" s="19" t="s">
        <v>152</v>
      </c>
      <c r="AB32" s="30" t="s">
        <v>55</v>
      </c>
      <c r="AC32" s="31" t="s">
        <v>162</v>
      </c>
      <c r="AD32" s="31"/>
      <c r="AE32" s="31"/>
      <c r="AF32" s="31"/>
      <c r="AG32" s="31"/>
      <c r="AH32" s="31"/>
      <c r="AI32" s="22"/>
      <c r="AJ32" s="32"/>
      <c r="AK32" s="33" t="s">
        <v>73</v>
      </c>
      <c r="AL32" s="32"/>
      <c r="AM32" s="21" t="s">
        <v>45</v>
      </c>
      <c r="AN32" s="31" t="s">
        <v>98</v>
      </c>
      <c r="AO32" s="34" t="s">
        <v>98</v>
      </c>
      <c r="AP32" s="35"/>
      <c r="AQ32" s="31" t="s">
        <v>59</v>
      </c>
      <c r="AR32" s="31" t="s">
        <v>98</v>
      </c>
      <c r="AS32" s="31" t="s">
        <v>59</v>
      </c>
      <c r="AT32" s="31" t="s">
        <v>59</v>
      </c>
    </row>
    <row r="33" spans="1:46" ht="94.5" customHeight="1" x14ac:dyDescent="0.25">
      <c r="A33" s="17">
        <v>31</v>
      </c>
      <c r="B33" s="18"/>
      <c r="C33" s="19" t="s">
        <v>123</v>
      </c>
      <c r="D33" s="20"/>
      <c r="E33" s="20"/>
      <c r="F33" s="18"/>
      <c r="G33" s="21" t="s">
        <v>25</v>
      </c>
      <c r="H33" s="18"/>
      <c r="I33" s="22" t="s">
        <v>26</v>
      </c>
      <c r="J33" s="18"/>
      <c r="K33" s="23" t="s">
        <v>27</v>
      </c>
      <c r="L33" s="24"/>
      <c r="M33" s="25" t="s">
        <v>84</v>
      </c>
      <c r="N33" s="18"/>
      <c r="O33" s="21" t="s">
        <v>12</v>
      </c>
      <c r="P33" s="26"/>
      <c r="Q33" s="19" t="s">
        <v>29</v>
      </c>
      <c r="R33" s="27"/>
      <c r="S33" s="28" t="s">
        <v>78</v>
      </c>
      <c r="T33" s="20" t="s">
        <v>163</v>
      </c>
      <c r="U33" s="20" t="s">
        <v>164</v>
      </c>
      <c r="V33" s="20"/>
      <c r="W33" s="18"/>
      <c r="X33" s="29" t="s">
        <v>48</v>
      </c>
      <c r="Y33" s="20">
        <v>1</v>
      </c>
      <c r="Z33" s="20">
        <v>1</v>
      </c>
      <c r="AA33" s="19" t="s">
        <v>152</v>
      </c>
      <c r="AB33" s="30" t="s">
        <v>55</v>
      </c>
      <c r="AC33" s="31" t="s">
        <v>65</v>
      </c>
      <c r="AD33" s="31"/>
      <c r="AE33" s="31"/>
      <c r="AF33" s="31"/>
      <c r="AG33" s="31"/>
      <c r="AH33" s="31"/>
      <c r="AI33" s="22"/>
      <c r="AJ33" s="32"/>
      <c r="AK33" s="33" t="s">
        <v>73</v>
      </c>
      <c r="AL33" s="32"/>
      <c r="AM33" s="21" t="s">
        <v>45</v>
      </c>
      <c r="AN33" s="31" t="s">
        <v>98</v>
      </c>
      <c r="AO33" s="34" t="s">
        <v>98</v>
      </c>
      <c r="AP33" s="35"/>
      <c r="AQ33" s="31" t="s">
        <v>59</v>
      </c>
      <c r="AR33" s="31" t="s">
        <v>59</v>
      </c>
      <c r="AS33" s="31" t="s">
        <v>59</v>
      </c>
      <c r="AT33" s="31" t="s">
        <v>98</v>
      </c>
    </row>
    <row r="34" spans="1:46" ht="115.5" customHeight="1" x14ac:dyDescent="0.25">
      <c r="A34" s="17">
        <v>32</v>
      </c>
      <c r="B34" s="18"/>
      <c r="C34" s="19" t="s">
        <v>123</v>
      </c>
      <c r="D34" s="20"/>
      <c r="E34" s="20"/>
      <c r="F34" s="18"/>
      <c r="G34" s="21"/>
      <c r="H34" s="18"/>
      <c r="I34" s="22" t="s">
        <v>26</v>
      </c>
      <c r="J34" s="18"/>
      <c r="K34" s="23"/>
      <c r="L34" s="24"/>
      <c r="M34" s="25" t="s">
        <v>84</v>
      </c>
      <c r="N34" s="18"/>
      <c r="O34" s="21"/>
      <c r="P34" s="26"/>
      <c r="Q34" s="19" t="s">
        <v>29</v>
      </c>
      <c r="R34" s="27"/>
      <c r="S34" s="28"/>
      <c r="T34" s="20" t="s">
        <v>165</v>
      </c>
      <c r="U34" s="20" t="s">
        <v>166</v>
      </c>
      <c r="V34" s="20"/>
      <c r="W34" s="18"/>
      <c r="X34" s="29" t="s">
        <v>48</v>
      </c>
      <c r="Y34" s="20">
        <v>1</v>
      </c>
      <c r="Z34" s="20">
        <v>1</v>
      </c>
      <c r="AA34" s="19" t="s">
        <v>130</v>
      </c>
      <c r="AB34" s="30" t="s">
        <v>55</v>
      </c>
      <c r="AC34" s="31" t="s">
        <v>65</v>
      </c>
      <c r="AD34" s="31"/>
      <c r="AE34" s="31"/>
      <c r="AF34" s="31"/>
      <c r="AG34" s="31"/>
      <c r="AH34" s="31"/>
      <c r="AI34" s="22"/>
      <c r="AJ34" s="32"/>
      <c r="AK34" s="33" t="s">
        <v>73</v>
      </c>
      <c r="AL34" s="32"/>
      <c r="AM34" s="21" t="s">
        <v>45</v>
      </c>
      <c r="AN34" s="31" t="s">
        <v>98</v>
      </c>
      <c r="AO34" s="34" t="s">
        <v>98</v>
      </c>
      <c r="AP34" s="35"/>
      <c r="AQ34" s="31" t="s">
        <v>59</v>
      </c>
      <c r="AR34" s="31" t="s">
        <v>59</v>
      </c>
      <c r="AS34" s="31" t="s">
        <v>98</v>
      </c>
      <c r="AT34" s="31" t="s">
        <v>59</v>
      </c>
    </row>
    <row r="35" spans="1:46" ht="161.25" customHeight="1" x14ac:dyDescent="0.25">
      <c r="A35" s="17">
        <v>33</v>
      </c>
      <c r="B35" s="18"/>
      <c r="C35" s="19" t="s">
        <v>123</v>
      </c>
      <c r="D35" s="20"/>
      <c r="E35" s="20"/>
      <c r="F35" s="18"/>
      <c r="G35" s="21" t="s">
        <v>111</v>
      </c>
      <c r="H35" s="18"/>
      <c r="I35" s="22" t="s">
        <v>112</v>
      </c>
      <c r="J35" s="18"/>
      <c r="K35" s="23" t="s">
        <v>78</v>
      </c>
      <c r="L35" s="24"/>
      <c r="M35" s="25" t="s">
        <v>118</v>
      </c>
      <c r="N35" s="18">
        <v>2</v>
      </c>
      <c r="O35" s="21" t="s">
        <v>119</v>
      </c>
      <c r="P35" s="26">
        <v>4</v>
      </c>
      <c r="Q35" s="19" t="s">
        <v>120</v>
      </c>
      <c r="R35" s="27"/>
      <c r="S35" s="28" t="s">
        <v>78</v>
      </c>
      <c r="T35" s="20" t="s">
        <v>121</v>
      </c>
      <c r="U35" s="20" t="s">
        <v>122</v>
      </c>
      <c r="V35" s="20"/>
      <c r="W35" s="18"/>
      <c r="X35" s="29" t="s">
        <v>32</v>
      </c>
      <c r="Y35" s="20">
        <v>1</v>
      </c>
      <c r="Z35" s="20">
        <v>1</v>
      </c>
      <c r="AA35" s="19" t="s">
        <v>126</v>
      </c>
      <c r="AB35" s="30" t="s">
        <v>55</v>
      </c>
      <c r="AC35" s="61" t="s">
        <v>401</v>
      </c>
      <c r="AD35" s="31"/>
      <c r="AE35" s="31"/>
      <c r="AF35" s="31"/>
      <c r="AG35" s="31"/>
      <c r="AH35" s="31"/>
      <c r="AI35" s="22"/>
      <c r="AJ35" s="32"/>
      <c r="AK35" s="33" t="s">
        <v>36</v>
      </c>
      <c r="AL35" s="32"/>
      <c r="AM35" s="21" t="s">
        <v>45</v>
      </c>
      <c r="AN35" s="31" t="s">
        <v>58</v>
      </c>
      <c r="AO35" s="34" t="s">
        <v>58</v>
      </c>
      <c r="AP35" s="35"/>
      <c r="AQ35" s="31" t="s">
        <v>98</v>
      </c>
      <c r="AR35" s="31" t="s">
        <v>98</v>
      </c>
      <c r="AS35" s="31" t="s">
        <v>98</v>
      </c>
      <c r="AT35" s="31" t="s">
        <v>98</v>
      </c>
    </row>
    <row r="36" spans="1:46" ht="155.25" customHeight="1" x14ac:dyDescent="0.25">
      <c r="A36" s="17">
        <v>34</v>
      </c>
      <c r="B36" s="18">
        <v>3</v>
      </c>
      <c r="C36" s="19" t="s">
        <v>167</v>
      </c>
      <c r="D36" s="20"/>
      <c r="E36" s="20"/>
      <c r="F36" s="18">
        <v>163</v>
      </c>
      <c r="G36" s="21" t="s">
        <v>168</v>
      </c>
      <c r="H36" s="18">
        <v>9</v>
      </c>
      <c r="I36" s="22" t="s">
        <v>26</v>
      </c>
      <c r="J36" s="18">
        <v>2</v>
      </c>
      <c r="K36" s="23" t="s">
        <v>10</v>
      </c>
      <c r="L36" s="24">
        <v>7</v>
      </c>
      <c r="M36" s="25" t="s">
        <v>169</v>
      </c>
      <c r="N36" s="18">
        <v>11</v>
      </c>
      <c r="O36" s="21" t="s">
        <v>12</v>
      </c>
      <c r="P36" s="26">
        <v>3</v>
      </c>
      <c r="Q36" s="19" t="s">
        <v>13</v>
      </c>
      <c r="R36" s="27">
        <v>3</v>
      </c>
      <c r="S36" s="28" t="s">
        <v>10</v>
      </c>
      <c r="T36" s="20" t="s">
        <v>170</v>
      </c>
      <c r="U36" s="20" t="s">
        <v>171</v>
      </c>
      <c r="V36" s="20"/>
      <c r="W36" s="18">
        <v>5</v>
      </c>
      <c r="X36" s="29" t="s">
        <v>48</v>
      </c>
      <c r="Y36" s="20">
        <v>1</v>
      </c>
      <c r="Z36" s="20">
        <v>1</v>
      </c>
      <c r="AA36" s="19" t="s">
        <v>172</v>
      </c>
      <c r="AB36" s="30" t="s">
        <v>173</v>
      </c>
      <c r="AC36" s="31" t="s">
        <v>174</v>
      </c>
      <c r="AD36" s="31"/>
      <c r="AE36" s="31"/>
      <c r="AF36" s="31"/>
      <c r="AG36" s="31"/>
      <c r="AH36" s="31"/>
      <c r="AI36" s="22" t="s">
        <v>20</v>
      </c>
      <c r="AJ36" s="32" t="s">
        <v>175</v>
      </c>
      <c r="AK36" s="33" t="s">
        <v>176</v>
      </c>
      <c r="AL36" s="32">
        <v>2</v>
      </c>
      <c r="AM36" s="21" t="s">
        <v>23</v>
      </c>
      <c r="AN36" s="31" t="s">
        <v>173</v>
      </c>
      <c r="AO36" s="34" t="s">
        <v>173</v>
      </c>
      <c r="AP36" s="35"/>
      <c r="AQ36" s="31">
        <v>0</v>
      </c>
      <c r="AR36" s="31">
        <v>0</v>
      </c>
      <c r="AS36" s="31">
        <v>0</v>
      </c>
      <c r="AT36" s="31">
        <v>10</v>
      </c>
    </row>
    <row r="37" spans="1:46" ht="163.5" customHeight="1" x14ac:dyDescent="0.25">
      <c r="A37" s="17">
        <v>35</v>
      </c>
      <c r="B37" s="18">
        <v>3</v>
      </c>
      <c r="C37" s="19" t="s">
        <v>167</v>
      </c>
      <c r="D37" s="20"/>
      <c r="E37" s="20"/>
      <c r="F37" s="18">
        <v>50</v>
      </c>
      <c r="G37" s="21" t="s">
        <v>177</v>
      </c>
      <c r="H37" s="18">
        <v>9</v>
      </c>
      <c r="I37" s="22" t="s">
        <v>26</v>
      </c>
      <c r="J37" s="18">
        <v>2</v>
      </c>
      <c r="K37" s="23" t="s">
        <v>10</v>
      </c>
      <c r="L37" s="24">
        <v>7</v>
      </c>
      <c r="M37" s="25" t="s">
        <v>169</v>
      </c>
      <c r="N37" s="18">
        <v>11</v>
      </c>
      <c r="O37" s="21" t="s">
        <v>12</v>
      </c>
      <c r="P37" s="26">
        <v>3</v>
      </c>
      <c r="Q37" s="19" t="s">
        <v>13</v>
      </c>
      <c r="R37" s="27">
        <v>3</v>
      </c>
      <c r="S37" s="28" t="s">
        <v>10</v>
      </c>
      <c r="T37" s="20" t="s">
        <v>178</v>
      </c>
      <c r="U37" s="20" t="s">
        <v>179</v>
      </c>
      <c r="V37" s="20"/>
      <c r="W37" s="18">
        <v>5</v>
      </c>
      <c r="X37" s="29" t="s">
        <v>48</v>
      </c>
      <c r="Y37" s="20">
        <v>1</v>
      </c>
      <c r="Z37" s="20">
        <v>1</v>
      </c>
      <c r="AA37" s="19" t="s">
        <v>172</v>
      </c>
      <c r="AB37" s="30" t="s">
        <v>173</v>
      </c>
      <c r="AC37" s="31" t="s">
        <v>174</v>
      </c>
      <c r="AD37" s="31"/>
      <c r="AE37" s="31"/>
      <c r="AF37" s="31"/>
      <c r="AG37" s="31"/>
      <c r="AH37" s="31"/>
      <c r="AI37" s="22" t="s">
        <v>20</v>
      </c>
      <c r="AJ37" s="32" t="s">
        <v>21</v>
      </c>
      <c r="AK37" s="33" t="s">
        <v>176</v>
      </c>
      <c r="AL37" s="32">
        <v>2</v>
      </c>
      <c r="AM37" s="21" t="s">
        <v>23</v>
      </c>
      <c r="AN37" s="31" t="s">
        <v>173</v>
      </c>
      <c r="AO37" s="34" t="s">
        <v>173</v>
      </c>
      <c r="AP37" s="35"/>
      <c r="AQ37" s="31">
        <v>0</v>
      </c>
      <c r="AR37" s="31">
        <v>0</v>
      </c>
      <c r="AS37" s="31">
        <v>0</v>
      </c>
      <c r="AT37" s="31">
        <v>10</v>
      </c>
    </row>
    <row r="38" spans="1:46" ht="141" customHeight="1" x14ac:dyDescent="0.25">
      <c r="A38" s="17">
        <v>36</v>
      </c>
      <c r="B38" s="18">
        <v>3</v>
      </c>
      <c r="C38" s="19" t="s">
        <v>167</v>
      </c>
      <c r="D38" s="20"/>
      <c r="E38" s="20"/>
      <c r="F38" s="18">
        <v>114</v>
      </c>
      <c r="G38" s="21" t="s">
        <v>180</v>
      </c>
      <c r="H38" s="18">
        <v>9</v>
      </c>
      <c r="I38" s="22" t="s">
        <v>26</v>
      </c>
      <c r="J38" s="18">
        <v>2</v>
      </c>
      <c r="K38" s="23" t="s">
        <v>10</v>
      </c>
      <c r="L38" s="24">
        <v>6</v>
      </c>
      <c r="M38" s="25" t="s">
        <v>169</v>
      </c>
      <c r="N38" s="18">
        <v>11</v>
      </c>
      <c r="O38" s="21" t="s">
        <v>12</v>
      </c>
      <c r="P38" s="26">
        <v>3</v>
      </c>
      <c r="Q38" s="19" t="s">
        <v>13</v>
      </c>
      <c r="R38" s="27">
        <v>3</v>
      </c>
      <c r="S38" s="28" t="s">
        <v>10</v>
      </c>
      <c r="T38" s="20" t="s">
        <v>181</v>
      </c>
      <c r="U38" s="20" t="s">
        <v>182</v>
      </c>
      <c r="V38" s="20"/>
      <c r="W38" s="18">
        <v>5</v>
      </c>
      <c r="X38" s="29" t="s">
        <v>48</v>
      </c>
      <c r="Y38" s="20">
        <v>1</v>
      </c>
      <c r="Z38" s="20">
        <v>1</v>
      </c>
      <c r="AA38" s="19" t="s">
        <v>172</v>
      </c>
      <c r="AB38" s="30" t="s">
        <v>18</v>
      </c>
      <c r="AC38" s="61" t="s">
        <v>380</v>
      </c>
      <c r="AD38" s="31"/>
      <c r="AE38" s="31"/>
      <c r="AF38" s="31"/>
      <c r="AG38" s="31"/>
      <c r="AH38" s="31"/>
      <c r="AI38" s="22" t="s">
        <v>20</v>
      </c>
      <c r="AJ38" s="32" t="s">
        <v>21</v>
      </c>
      <c r="AK38" s="33" t="s">
        <v>22</v>
      </c>
      <c r="AL38" s="32">
        <v>2</v>
      </c>
      <c r="AM38" s="21" t="s">
        <v>23</v>
      </c>
      <c r="AN38" s="31" t="s">
        <v>18</v>
      </c>
      <c r="AO38" s="34" t="s">
        <v>18</v>
      </c>
      <c r="AP38" s="35"/>
      <c r="AQ38" s="31">
        <v>10</v>
      </c>
      <c r="AR38" s="31">
        <v>40</v>
      </c>
      <c r="AS38" s="31">
        <v>60</v>
      </c>
      <c r="AT38" s="31">
        <v>95</v>
      </c>
    </row>
    <row r="39" spans="1:46" ht="141.75" customHeight="1" x14ac:dyDescent="0.25">
      <c r="A39" s="17">
        <v>37</v>
      </c>
      <c r="B39" s="18">
        <v>3</v>
      </c>
      <c r="C39" s="19" t="s">
        <v>167</v>
      </c>
      <c r="D39" s="20"/>
      <c r="E39" s="20"/>
      <c r="F39" s="18">
        <v>135</v>
      </c>
      <c r="G39" s="21" t="s">
        <v>184</v>
      </c>
      <c r="H39" s="18">
        <v>9</v>
      </c>
      <c r="I39" s="22" t="s">
        <v>26</v>
      </c>
      <c r="J39" s="18">
        <v>2</v>
      </c>
      <c r="K39" s="23" t="s">
        <v>10</v>
      </c>
      <c r="L39" s="24">
        <v>10</v>
      </c>
      <c r="M39" s="38" t="s">
        <v>185</v>
      </c>
      <c r="N39" s="18">
        <v>11</v>
      </c>
      <c r="O39" s="21" t="s">
        <v>12</v>
      </c>
      <c r="P39" s="26">
        <v>3</v>
      </c>
      <c r="Q39" s="19" t="s">
        <v>13</v>
      </c>
      <c r="R39" s="27">
        <v>3</v>
      </c>
      <c r="S39" s="28" t="s">
        <v>10</v>
      </c>
      <c r="T39" s="59" t="s">
        <v>381</v>
      </c>
      <c r="U39" s="20" t="s">
        <v>186</v>
      </c>
      <c r="V39" s="20"/>
      <c r="W39" s="18">
        <v>5</v>
      </c>
      <c r="X39" s="29" t="s">
        <v>137</v>
      </c>
      <c r="Y39" s="20">
        <v>1</v>
      </c>
      <c r="Z39" s="20">
        <v>1</v>
      </c>
      <c r="AA39" s="19" t="s">
        <v>172</v>
      </c>
      <c r="AB39" s="30" t="s">
        <v>18</v>
      </c>
      <c r="AC39" s="31" t="s">
        <v>382</v>
      </c>
      <c r="AD39" s="31"/>
      <c r="AE39" s="31"/>
      <c r="AF39" s="31"/>
      <c r="AG39" s="31"/>
      <c r="AH39" s="31"/>
      <c r="AI39" s="22" t="s">
        <v>20</v>
      </c>
      <c r="AJ39" s="32" t="s">
        <v>21</v>
      </c>
      <c r="AK39" s="33" t="s">
        <v>22</v>
      </c>
      <c r="AL39" s="32">
        <v>2</v>
      </c>
      <c r="AM39" s="21" t="s">
        <v>23</v>
      </c>
      <c r="AN39" s="31" t="s">
        <v>18</v>
      </c>
      <c r="AO39" s="34" t="s">
        <v>18</v>
      </c>
      <c r="AP39" s="35"/>
      <c r="AQ39" s="31">
        <v>0</v>
      </c>
      <c r="AR39" s="31">
        <v>0</v>
      </c>
      <c r="AS39" s="31">
        <v>60</v>
      </c>
      <c r="AT39" s="31">
        <v>95</v>
      </c>
    </row>
    <row r="40" spans="1:46" ht="132.75" customHeight="1" x14ac:dyDescent="0.25">
      <c r="A40" s="17">
        <v>38</v>
      </c>
      <c r="B40" s="18">
        <v>3</v>
      </c>
      <c r="C40" s="19" t="s">
        <v>167</v>
      </c>
      <c r="D40" s="20"/>
      <c r="E40" s="20"/>
      <c r="F40" s="18">
        <v>114</v>
      </c>
      <c r="G40" s="21" t="s">
        <v>180</v>
      </c>
      <c r="H40" s="18">
        <v>9</v>
      </c>
      <c r="I40" s="22" t="s">
        <v>26</v>
      </c>
      <c r="J40" s="18">
        <v>2</v>
      </c>
      <c r="K40" s="23" t="s">
        <v>10</v>
      </c>
      <c r="L40" s="24">
        <v>6</v>
      </c>
      <c r="M40" s="25" t="s">
        <v>169</v>
      </c>
      <c r="N40" s="18">
        <v>11</v>
      </c>
      <c r="O40" s="21" t="s">
        <v>12</v>
      </c>
      <c r="P40" s="26">
        <v>3</v>
      </c>
      <c r="Q40" s="19" t="s">
        <v>13</v>
      </c>
      <c r="R40" s="27">
        <v>3</v>
      </c>
      <c r="S40" s="28" t="s">
        <v>10</v>
      </c>
      <c r="T40" s="20" t="s">
        <v>187</v>
      </c>
      <c r="U40" s="20" t="s">
        <v>188</v>
      </c>
      <c r="V40" s="20"/>
      <c r="W40" s="18">
        <v>5</v>
      </c>
      <c r="X40" s="29" t="s">
        <v>48</v>
      </c>
      <c r="Y40" s="20">
        <v>1</v>
      </c>
      <c r="Z40" s="20">
        <v>1</v>
      </c>
      <c r="AA40" s="19" t="s">
        <v>172</v>
      </c>
      <c r="AB40" s="30" t="s">
        <v>18</v>
      </c>
      <c r="AC40" s="31" t="s">
        <v>183</v>
      </c>
      <c r="AD40" s="31"/>
      <c r="AE40" s="31"/>
      <c r="AF40" s="31"/>
      <c r="AG40" s="31"/>
      <c r="AH40" s="31"/>
      <c r="AI40" s="22" t="s">
        <v>20</v>
      </c>
      <c r="AJ40" s="32" t="s">
        <v>21</v>
      </c>
      <c r="AK40" s="33" t="s">
        <v>22</v>
      </c>
      <c r="AL40" s="32">
        <v>2</v>
      </c>
      <c r="AM40" s="21" t="s">
        <v>23</v>
      </c>
      <c r="AN40" s="31" t="s">
        <v>18</v>
      </c>
      <c r="AO40" s="34" t="s">
        <v>18</v>
      </c>
      <c r="AP40" s="35"/>
      <c r="AQ40" s="31" t="s">
        <v>59</v>
      </c>
      <c r="AR40" s="31" t="s">
        <v>89</v>
      </c>
      <c r="AS40" s="31" t="s">
        <v>109</v>
      </c>
      <c r="AT40" s="31">
        <v>95</v>
      </c>
    </row>
    <row r="41" spans="1:46" ht="138.75" customHeight="1" x14ac:dyDescent="0.25">
      <c r="A41" s="17">
        <v>39</v>
      </c>
      <c r="B41" s="18">
        <v>3</v>
      </c>
      <c r="C41" s="19" t="s">
        <v>167</v>
      </c>
      <c r="D41" s="20" t="s">
        <v>24</v>
      </c>
      <c r="E41" s="20"/>
      <c r="F41" s="18">
        <v>164</v>
      </c>
      <c r="G41" s="21" t="s">
        <v>131</v>
      </c>
      <c r="H41" s="18">
        <v>9</v>
      </c>
      <c r="I41" s="22" t="s">
        <v>26</v>
      </c>
      <c r="J41" s="18">
        <v>2</v>
      </c>
      <c r="K41" s="23" t="s">
        <v>10</v>
      </c>
      <c r="L41" s="24">
        <v>6</v>
      </c>
      <c r="M41" s="25" t="s">
        <v>169</v>
      </c>
      <c r="N41" s="18">
        <v>11</v>
      </c>
      <c r="O41" s="21" t="s">
        <v>12</v>
      </c>
      <c r="P41" s="26">
        <v>3</v>
      </c>
      <c r="Q41" s="19" t="s">
        <v>13</v>
      </c>
      <c r="R41" s="27">
        <v>3</v>
      </c>
      <c r="S41" s="28" t="s">
        <v>10</v>
      </c>
      <c r="T41" s="39" t="s">
        <v>189</v>
      </c>
      <c r="U41" s="39" t="s">
        <v>190</v>
      </c>
      <c r="V41" s="20"/>
      <c r="W41" s="18">
        <v>5</v>
      </c>
      <c r="X41" s="29" t="s">
        <v>48</v>
      </c>
      <c r="Y41" s="20">
        <v>1</v>
      </c>
      <c r="Z41" s="20">
        <v>1</v>
      </c>
      <c r="AA41" s="19" t="s">
        <v>172</v>
      </c>
      <c r="AB41" s="30" t="s">
        <v>55</v>
      </c>
      <c r="AC41" s="31" t="s">
        <v>65</v>
      </c>
      <c r="AD41" s="31"/>
      <c r="AE41" s="31"/>
      <c r="AF41" s="31"/>
      <c r="AG41" s="31"/>
      <c r="AH41" s="31"/>
      <c r="AI41" s="22" t="s">
        <v>20</v>
      </c>
      <c r="AJ41" s="32" t="s">
        <v>21</v>
      </c>
      <c r="AK41" s="33" t="s">
        <v>44</v>
      </c>
      <c r="AL41" s="32">
        <v>2</v>
      </c>
      <c r="AM41" s="21" t="s">
        <v>45</v>
      </c>
      <c r="AN41" s="31" t="s">
        <v>98</v>
      </c>
      <c r="AO41" s="34" t="s">
        <v>98</v>
      </c>
      <c r="AP41" s="35"/>
      <c r="AQ41" s="31" t="s">
        <v>59</v>
      </c>
      <c r="AR41" s="31" t="s">
        <v>59</v>
      </c>
      <c r="AS41" s="31" t="s">
        <v>59</v>
      </c>
      <c r="AT41" s="31" t="s">
        <v>98</v>
      </c>
    </row>
    <row r="42" spans="1:46" ht="135.75" customHeight="1" x14ac:dyDescent="0.25">
      <c r="A42" s="17">
        <v>40</v>
      </c>
      <c r="B42" s="18">
        <v>3</v>
      </c>
      <c r="C42" s="19" t="s">
        <v>167</v>
      </c>
      <c r="D42" s="20" t="s">
        <v>24</v>
      </c>
      <c r="E42" s="20"/>
      <c r="F42" s="18">
        <v>50</v>
      </c>
      <c r="G42" s="21" t="s">
        <v>177</v>
      </c>
      <c r="H42" s="18">
        <v>9</v>
      </c>
      <c r="I42" s="22" t="s">
        <v>26</v>
      </c>
      <c r="J42" s="18">
        <v>2</v>
      </c>
      <c r="K42" s="23" t="s">
        <v>10</v>
      </c>
      <c r="L42" s="24">
        <v>6</v>
      </c>
      <c r="M42" s="25" t="s">
        <v>169</v>
      </c>
      <c r="N42" s="18">
        <v>11</v>
      </c>
      <c r="O42" s="21" t="s">
        <v>12</v>
      </c>
      <c r="P42" s="26">
        <v>3</v>
      </c>
      <c r="Q42" s="19" t="s">
        <v>13</v>
      </c>
      <c r="R42" s="27">
        <v>3</v>
      </c>
      <c r="S42" s="28" t="s">
        <v>10</v>
      </c>
      <c r="T42" s="37" t="s">
        <v>191</v>
      </c>
      <c r="U42" s="39" t="s">
        <v>192</v>
      </c>
      <c r="V42" s="20"/>
      <c r="W42" s="18">
        <v>5</v>
      </c>
      <c r="X42" s="29" t="s">
        <v>48</v>
      </c>
      <c r="Y42" s="20">
        <v>1</v>
      </c>
      <c r="Z42" s="20">
        <v>1</v>
      </c>
      <c r="AA42" s="19" t="s">
        <v>172</v>
      </c>
      <c r="AB42" s="30" t="s">
        <v>55</v>
      </c>
      <c r="AC42" s="31" t="s">
        <v>65</v>
      </c>
      <c r="AD42" s="31"/>
      <c r="AE42" s="31"/>
      <c r="AF42" s="31"/>
      <c r="AG42" s="31"/>
      <c r="AH42" s="31"/>
      <c r="AI42" s="22" t="s">
        <v>20</v>
      </c>
      <c r="AJ42" s="32" t="s">
        <v>43</v>
      </c>
      <c r="AK42" s="33" t="s">
        <v>44</v>
      </c>
      <c r="AL42" s="32">
        <v>3</v>
      </c>
      <c r="AM42" s="21" t="s">
        <v>45</v>
      </c>
      <c r="AN42" s="31" t="s">
        <v>98</v>
      </c>
      <c r="AO42" s="34" t="s">
        <v>98</v>
      </c>
      <c r="AP42" s="35"/>
      <c r="AQ42" s="31">
        <v>0</v>
      </c>
      <c r="AR42" s="31">
        <v>0</v>
      </c>
      <c r="AS42" s="31">
        <v>0</v>
      </c>
      <c r="AT42" s="31">
        <v>1</v>
      </c>
    </row>
    <row r="43" spans="1:46" ht="136.5" customHeight="1" x14ac:dyDescent="0.25">
      <c r="A43" s="17">
        <v>41</v>
      </c>
      <c r="B43" s="18">
        <v>3</v>
      </c>
      <c r="C43" s="19" t="s">
        <v>167</v>
      </c>
      <c r="D43" s="20" t="s">
        <v>24</v>
      </c>
      <c r="E43" s="20"/>
      <c r="F43" s="18">
        <v>130</v>
      </c>
      <c r="G43" s="21" t="s">
        <v>193</v>
      </c>
      <c r="H43" s="18">
        <v>9</v>
      </c>
      <c r="I43" s="22" t="s">
        <v>26</v>
      </c>
      <c r="J43" s="18">
        <v>2</v>
      </c>
      <c r="K43" s="23" t="s">
        <v>10</v>
      </c>
      <c r="L43" s="24">
        <v>10</v>
      </c>
      <c r="M43" s="25" t="s">
        <v>169</v>
      </c>
      <c r="N43" s="18">
        <v>11</v>
      </c>
      <c r="O43" s="21" t="s">
        <v>12</v>
      </c>
      <c r="P43" s="26">
        <v>3</v>
      </c>
      <c r="Q43" s="19" t="s">
        <v>13</v>
      </c>
      <c r="R43" s="27">
        <v>3</v>
      </c>
      <c r="S43" s="28" t="s">
        <v>10</v>
      </c>
      <c r="T43" s="37" t="s">
        <v>194</v>
      </c>
      <c r="U43" s="39" t="s">
        <v>195</v>
      </c>
      <c r="V43" s="20"/>
      <c r="W43" s="18">
        <v>5</v>
      </c>
      <c r="X43" s="29" t="s">
        <v>48</v>
      </c>
      <c r="Y43" s="20">
        <v>1</v>
      </c>
      <c r="Z43" s="20">
        <v>1</v>
      </c>
      <c r="AA43" s="19" t="s">
        <v>172</v>
      </c>
      <c r="AB43" s="30" t="s">
        <v>55</v>
      </c>
      <c r="AC43" s="31" t="s">
        <v>65</v>
      </c>
      <c r="AD43" s="31"/>
      <c r="AE43" s="31"/>
      <c r="AF43" s="31"/>
      <c r="AG43" s="31"/>
      <c r="AH43" s="31"/>
      <c r="AI43" s="22" t="s">
        <v>20</v>
      </c>
      <c r="AJ43" s="32" t="s">
        <v>43</v>
      </c>
      <c r="AK43" s="33" t="s">
        <v>44</v>
      </c>
      <c r="AL43" s="32">
        <v>3</v>
      </c>
      <c r="AM43" s="21" t="s">
        <v>45</v>
      </c>
      <c r="AN43" s="31">
        <v>1</v>
      </c>
      <c r="AO43" s="34">
        <v>1</v>
      </c>
      <c r="AP43" s="35"/>
      <c r="AQ43" s="31" t="s">
        <v>59</v>
      </c>
      <c r="AR43" s="31">
        <v>0</v>
      </c>
      <c r="AS43" s="31">
        <v>0</v>
      </c>
      <c r="AT43" s="31">
        <v>1</v>
      </c>
    </row>
    <row r="44" spans="1:46" ht="105.75" customHeight="1" x14ac:dyDescent="0.25">
      <c r="A44" s="17">
        <v>42</v>
      </c>
      <c r="B44" s="18">
        <v>3</v>
      </c>
      <c r="C44" s="19" t="s">
        <v>167</v>
      </c>
      <c r="D44" s="20" t="s">
        <v>24</v>
      </c>
      <c r="E44" s="20"/>
      <c r="F44" s="18">
        <v>146</v>
      </c>
      <c r="G44" s="21" t="s">
        <v>196</v>
      </c>
      <c r="H44" s="18">
        <v>9</v>
      </c>
      <c r="I44" s="22" t="s">
        <v>26</v>
      </c>
      <c r="J44" s="18">
        <v>5</v>
      </c>
      <c r="K44" s="23" t="s">
        <v>78</v>
      </c>
      <c r="L44" s="24">
        <v>16</v>
      </c>
      <c r="M44" s="25" t="s">
        <v>197</v>
      </c>
      <c r="N44" s="18">
        <v>11</v>
      </c>
      <c r="O44" s="21" t="s">
        <v>12</v>
      </c>
      <c r="P44" s="26">
        <v>3</v>
      </c>
      <c r="Q44" s="19" t="s">
        <v>13</v>
      </c>
      <c r="R44" s="27">
        <v>3</v>
      </c>
      <c r="S44" s="28" t="s">
        <v>10</v>
      </c>
      <c r="T44" s="20" t="s">
        <v>198</v>
      </c>
      <c r="U44" s="20" t="s">
        <v>199</v>
      </c>
      <c r="V44" s="20"/>
      <c r="W44" s="18">
        <v>5</v>
      </c>
      <c r="X44" s="29" t="s">
        <v>32</v>
      </c>
      <c r="Y44" s="20">
        <v>1</v>
      </c>
      <c r="Z44" s="20">
        <v>1</v>
      </c>
      <c r="AA44" s="19" t="s">
        <v>172</v>
      </c>
      <c r="AB44" s="30">
        <v>2</v>
      </c>
      <c r="AC44" s="31" t="s">
        <v>200</v>
      </c>
      <c r="AD44" s="31"/>
      <c r="AE44" s="31"/>
      <c r="AF44" s="31"/>
      <c r="AG44" s="31"/>
      <c r="AH44" s="31"/>
      <c r="AI44" s="22" t="s">
        <v>20</v>
      </c>
      <c r="AJ44" s="32" t="s">
        <v>43</v>
      </c>
      <c r="AK44" s="33" t="s">
        <v>44</v>
      </c>
      <c r="AL44" s="32">
        <v>3</v>
      </c>
      <c r="AM44" s="21" t="s">
        <v>45</v>
      </c>
      <c r="AN44" s="31">
        <v>2</v>
      </c>
      <c r="AO44" s="34">
        <v>2</v>
      </c>
      <c r="AP44" s="35"/>
      <c r="AQ44" s="31">
        <v>0</v>
      </c>
      <c r="AR44" s="31">
        <v>1</v>
      </c>
      <c r="AS44" s="31">
        <v>0</v>
      </c>
      <c r="AT44" s="31">
        <v>1</v>
      </c>
    </row>
    <row r="45" spans="1:46" ht="156.75" customHeight="1" x14ac:dyDescent="0.25">
      <c r="A45" s="17">
        <v>43</v>
      </c>
      <c r="B45" s="18">
        <v>3</v>
      </c>
      <c r="C45" s="19" t="s">
        <v>167</v>
      </c>
      <c r="D45" s="20" t="s">
        <v>24</v>
      </c>
      <c r="E45" s="20"/>
      <c r="F45" s="18">
        <v>147</v>
      </c>
      <c r="G45" s="21" t="s">
        <v>201</v>
      </c>
      <c r="H45" s="18">
        <v>9</v>
      </c>
      <c r="I45" s="22" t="s">
        <v>26</v>
      </c>
      <c r="J45" s="18">
        <v>2</v>
      </c>
      <c r="K45" s="23" t="s">
        <v>10</v>
      </c>
      <c r="L45" s="24">
        <v>16</v>
      </c>
      <c r="M45" s="25" t="s">
        <v>197</v>
      </c>
      <c r="N45" s="18">
        <v>11</v>
      </c>
      <c r="O45" s="21" t="s">
        <v>12</v>
      </c>
      <c r="P45" s="26">
        <v>3</v>
      </c>
      <c r="Q45" s="19" t="s">
        <v>13</v>
      </c>
      <c r="R45" s="27">
        <v>3</v>
      </c>
      <c r="S45" s="28" t="s">
        <v>10</v>
      </c>
      <c r="T45" s="20" t="s">
        <v>202</v>
      </c>
      <c r="U45" s="20" t="s">
        <v>203</v>
      </c>
      <c r="V45" s="20"/>
      <c r="W45" s="18">
        <v>5</v>
      </c>
      <c r="X45" s="29" t="s">
        <v>48</v>
      </c>
      <c r="Y45" s="20">
        <v>1</v>
      </c>
      <c r="Z45" s="20">
        <v>1</v>
      </c>
      <c r="AA45" s="19" t="s">
        <v>172</v>
      </c>
      <c r="AB45" s="30">
        <v>1</v>
      </c>
      <c r="AC45" s="31" t="s">
        <v>204</v>
      </c>
      <c r="AD45" s="31"/>
      <c r="AE45" s="31"/>
      <c r="AF45" s="31"/>
      <c r="AG45" s="31"/>
      <c r="AH45" s="31"/>
      <c r="AI45" s="22" t="s">
        <v>20</v>
      </c>
      <c r="AJ45" s="32" t="s">
        <v>21</v>
      </c>
      <c r="AK45" s="33" t="s">
        <v>22</v>
      </c>
      <c r="AL45" s="32">
        <v>2</v>
      </c>
      <c r="AM45" s="21" t="s">
        <v>23</v>
      </c>
      <c r="AN45" s="31" t="s">
        <v>18</v>
      </c>
      <c r="AO45" s="34" t="s">
        <v>18</v>
      </c>
      <c r="AP45" s="35"/>
      <c r="AQ45" s="31">
        <v>0</v>
      </c>
      <c r="AR45" s="31">
        <v>30</v>
      </c>
      <c r="AS45" s="31">
        <v>60</v>
      </c>
      <c r="AT45" s="31">
        <v>95</v>
      </c>
    </row>
    <row r="46" spans="1:46" ht="137.25" customHeight="1" x14ac:dyDescent="0.25">
      <c r="A46" s="17">
        <v>44</v>
      </c>
      <c r="B46" s="18">
        <v>3</v>
      </c>
      <c r="C46" s="19" t="s">
        <v>167</v>
      </c>
      <c r="D46" s="20" t="s">
        <v>24</v>
      </c>
      <c r="E46" s="20"/>
      <c r="F46" s="18">
        <v>165</v>
      </c>
      <c r="G46" s="21" t="s">
        <v>205</v>
      </c>
      <c r="H46" s="18">
        <v>9</v>
      </c>
      <c r="I46" s="22" t="s">
        <v>26</v>
      </c>
      <c r="J46" s="18">
        <v>2</v>
      </c>
      <c r="K46" s="23" t="s">
        <v>10</v>
      </c>
      <c r="L46" s="24">
        <v>7</v>
      </c>
      <c r="M46" s="25" t="s">
        <v>169</v>
      </c>
      <c r="N46" s="18">
        <v>11</v>
      </c>
      <c r="O46" s="21" t="s">
        <v>12</v>
      </c>
      <c r="P46" s="26">
        <v>3</v>
      </c>
      <c r="Q46" s="19" t="s">
        <v>13</v>
      </c>
      <c r="R46" s="27">
        <v>3</v>
      </c>
      <c r="S46" s="28" t="s">
        <v>10</v>
      </c>
      <c r="T46" s="20" t="s">
        <v>206</v>
      </c>
      <c r="U46" s="20" t="s">
        <v>207</v>
      </c>
      <c r="V46" s="20"/>
      <c r="W46" s="18">
        <v>5</v>
      </c>
      <c r="X46" s="29" t="s">
        <v>48</v>
      </c>
      <c r="Y46" s="20">
        <v>1</v>
      </c>
      <c r="Z46" s="20">
        <v>1</v>
      </c>
      <c r="AA46" s="19" t="s">
        <v>172</v>
      </c>
      <c r="AB46" s="30" t="s">
        <v>18</v>
      </c>
      <c r="AC46" s="31" t="s">
        <v>208</v>
      </c>
      <c r="AD46" s="31"/>
      <c r="AE46" s="31"/>
      <c r="AF46" s="31"/>
      <c r="AG46" s="31"/>
      <c r="AH46" s="31"/>
      <c r="AI46" s="22" t="s">
        <v>20</v>
      </c>
      <c r="AJ46" s="32" t="s">
        <v>21</v>
      </c>
      <c r="AK46" s="33" t="s">
        <v>22</v>
      </c>
      <c r="AL46" s="32">
        <v>2</v>
      </c>
      <c r="AM46" s="21" t="s">
        <v>23</v>
      </c>
      <c r="AN46" s="31" t="s">
        <v>18</v>
      </c>
      <c r="AO46" s="34" t="s">
        <v>18</v>
      </c>
      <c r="AP46" s="35"/>
      <c r="AQ46" s="31">
        <v>0</v>
      </c>
      <c r="AR46" s="31">
        <v>95</v>
      </c>
      <c r="AS46" s="31">
        <v>0</v>
      </c>
      <c r="AT46" s="31">
        <v>95</v>
      </c>
    </row>
    <row r="47" spans="1:46" ht="153.75" customHeight="1" x14ac:dyDescent="0.25">
      <c r="A47" s="17">
        <v>45</v>
      </c>
      <c r="B47" s="18">
        <v>3</v>
      </c>
      <c r="C47" s="19" t="s">
        <v>167</v>
      </c>
      <c r="D47" s="20" t="s">
        <v>24</v>
      </c>
      <c r="E47" s="20"/>
      <c r="F47" s="18">
        <v>111</v>
      </c>
      <c r="G47" s="21" t="s">
        <v>131</v>
      </c>
      <c r="H47" s="18">
        <v>9</v>
      </c>
      <c r="I47" s="22" t="s">
        <v>26</v>
      </c>
      <c r="J47" s="18">
        <v>2</v>
      </c>
      <c r="K47" s="23" t="s">
        <v>10</v>
      </c>
      <c r="L47" s="24">
        <v>14</v>
      </c>
      <c r="M47" s="25" t="s">
        <v>113</v>
      </c>
      <c r="N47" s="18">
        <v>11</v>
      </c>
      <c r="O47" s="21" t="s">
        <v>12</v>
      </c>
      <c r="P47" s="26">
        <v>3</v>
      </c>
      <c r="Q47" s="19" t="s">
        <v>13</v>
      </c>
      <c r="R47" s="27">
        <v>3</v>
      </c>
      <c r="S47" s="28" t="s">
        <v>10</v>
      </c>
      <c r="T47" s="20" t="s">
        <v>209</v>
      </c>
      <c r="U47" s="20" t="s">
        <v>210</v>
      </c>
      <c r="V47" s="20"/>
      <c r="W47" s="18">
        <v>5</v>
      </c>
      <c r="X47" s="29" t="s">
        <v>137</v>
      </c>
      <c r="Y47" s="20">
        <v>1</v>
      </c>
      <c r="Z47" s="20">
        <v>1</v>
      </c>
      <c r="AA47" s="19" t="s">
        <v>172</v>
      </c>
      <c r="AB47" s="30" t="s">
        <v>37</v>
      </c>
      <c r="AC47" s="31" t="s">
        <v>211</v>
      </c>
      <c r="AD47" s="31"/>
      <c r="AE47" s="31"/>
      <c r="AF47" s="31"/>
      <c r="AG47" s="31"/>
      <c r="AH47" s="31"/>
      <c r="AI47" s="22" t="s">
        <v>20</v>
      </c>
      <c r="AJ47" s="32" t="s">
        <v>35</v>
      </c>
      <c r="AK47" s="33" t="s">
        <v>36</v>
      </c>
      <c r="AL47" s="32">
        <v>2</v>
      </c>
      <c r="AM47" s="21" t="s">
        <v>23</v>
      </c>
      <c r="AN47" s="31" t="s">
        <v>37</v>
      </c>
      <c r="AO47" s="34" t="s">
        <v>37</v>
      </c>
      <c r="AP47" s="35"/>
      <c r="AQ47" s="31">
        <v>100</v>
      </c>
      <c r="AR47" s="31">
        <v>100</v>
      </c>
      <c r="AS47" s="31">
        <v>100</v>
      </c>
      <c r="AT47" s="31">
        <v>100</v>
      </c>
    </row>
    <row r="48" spans="1:46" ht="153" customHeight="1" x14ac:dyDescent="0.25">
      <c r="A48" s="17">
        <v>46</v>
      </c>
      <c r="B48" s="18">
        <v>3</v>
      </c>
      <c r="C48" s="19" t="s">
        <v>167</v>
      </c>
      <c r="D48" s="20" t="s">
        <v>24</v>
      </c>
      <c r="E48" s="20"/>
      <c r="F48" s="18">
        <v>113</v>
      </c>
      <c r="G48" s="21" t="s">
        <v>212</v>
      </c>
      <c r="H48" s="18">
        <v>8</v>
      </c>
      <c r="I48" s="22" t="s">
        <v>9</v>
      </c>
      <c r="J48" s="18">
        <v>2</v>
      </c>
      <c r="K48" s="23" t="s">
        <v>10</v>
      </c>
      <c r="L48" s="24">
        <v>15</v>
      </c>
      <c r="M48" s="25" t="s">
        <v>132</v>
      </c>
      <c r="N48" s="18">
        <v>11</v>
      </c>
      <c r="O48" s="21" t="s">
        <v>12</v>
      </c>
      <c r="P48" s="26">
        <v>3</v>
      </c>
      <c r="Q48" s="19" t="s">
        <v>13</v>
      </c>
      <c r="R48" s="27">
        <v>3</v>
      </c>
      <c r="S48" s="28" t="s">
        <v>10</v>
      </c>
      <c r="T48" s="20" t="s">
        <v>213</v>
      </c>
      <c r="U48" s="20" t="s">
        <v>214</v>
      </c>
      <c r="V48" s="20"/>
      <c r="W48" s="18">
        <v>5</v>
      </c>
      <c r="X48" s="29" t="s">
        <v>48</v>
      </c>
      <c r="Y48" s="20">
        <v>1</v>
      </c>
      <c r="Z48" s="20">
        <v>1</v>
      </c>
      <c r="AA48" s="19" t="s">
        <v>172</v>
      </c>
      <c r="AB48" s="30" t="s">
        <v>58</v>
      </c>
      <c r="AC48" s="61" t="s">
        <v>402</v>
      </c>
      <c r="AD48" s="31"/>
      <c r="AE48" s="31"/>
      <c r="AF48" s="31"/>
      <c r="AG48" s="31"/>
      <c r="AH48" s="31"/>
      <c r="AI48" s="22" t="s">
        <v>20</v>
      </c>
      <c r="AJ48" s="32" t="s">
        <v>43</v>
      </c>
      <c r="AK48" s="33" t="s">
        <v>44</v>
      </c>
      <c r="AL48" s="32">
        <v>3</v>
      </c>
      <c r="AM48" s="21" t="s">
        <v>45</v>
      </c>
      <c r="AN48" s="31" t="s">
        <v>58</v>
      </c>
      <c r="AO48" s="34" t="s">
        <v>58</v>
      </c>
      <c r="AP48" s="35"/>
      <c r="AQ48" s="31" t="s">
        <v>98</v>
      </c>
      <c r="AR48" s="31">
        <v>1</v>
      </c>
      <c r="AS48" s="31" t="s">
        <v>98</v>
      </c>
      <c r="AT48" s="31">
        <v>1</v>
      </c>
    </row>
    <row r="49" spans="1:46" ht="83.25" customHeight="1" x14ac:dyDescent="0.25">
      <c r="A49" s="17">
        <v>47</v>
      </c>
      <c r="B49" s="18">
        <v>3</v>
      </c>
      <c r="C49" s="19" t="s">
        <v>167</v>
      </c>
      <c r="D49" s="20" t="s">
        <v>24</v>
      </c>
      <c r="E49" s="20"/>
      <c r="F49" s="18">
        <v>112</v>
      </c>
      <c r="G49" s="21" t="s">
        <v>216</v>
      </c>
      <c r="H49" s="18">
        <v>3</v>
      </c>
      <c r="I49" s="22" t="s">
        <v>217</v>
      </c>
      <c r="J49" s="18">
        <v>2</v>
      </c>
      <c r="K49" s="23" t="s">
        <v>10</v>
      </c>
      <c r="L49" s="24">
        <v>11</v>
      </c>
      <c r="M49" s="25" t="s">
        <v>118</v>
      </c>
      <c r="N49" s="18">
        <v>2</v>
      </c>
      <c r="O49" s="21" t="s">
        <v>119</v>
      </c>
      <c r="P49" s="26">
        <v>4</v>
      </c>
      <c r="Q49" s="19" t="s">
        <v>120</v>
      </c>
      <c r="R49" s="27">
        <v>4</v>
      </c>
      <c r="S49" s="28" t="s">
        <v>218</v>
      </c>
      <c r="T49" s="20" t="s">
        <v>219</v>
      </c>
      <c r="U49" s="20" t="s">
        <v>220</v>
      </c>
      <c r="V49" s="20"/>
      <c r="W49" s="18">
        <v>1</v>
      </c>
      <c r="X49" s="29" t="s">
        <v>16</v>
      </c>
      <c r="Y49" s="20">
        <v>1</v>
      </c>
      <c r="Z49" s="20">
        <v>1</v>
      </c>
      <c r="AA49" s="19" t="s">
        <v>172</v>
      </c>
      <c r="AB49" s="30">
        <v>61</v>
      </c>
      <c r="AC49" s="31" t="s">
        <v>221</v>
      </c>
      <c r="AD49" s="31"/>
      <c r="AE49" s="31"/>
      <c r="AF49" s="31"/>
      <c r="AG49" s="31"/>
      <c r="AH49" s="31"/>
      <c r="AI49" s="22" t="s">
        <v>20</v>
      </c>
      <c r="AJ49" s="32" t="s">
        <v>43</v>
      </c>
      <c r="AK49" s="33" t="s">
        <v>44</v>
      </c>
      <c r="AL49" s="32">
        <v>3</v>
      </c>
      <c r="AM49" s="21" t="s">
        <v>45</v>
      </c>
      <c r="AN49" s="31" t="s">
        <v>222</v>
      </c>
      <c r="AO49" s="34" t="s">
        <v>222</v>
      </c>
      <c r="AP49" s="35"/>
      <c r="AQ49" s="31">
        <v>0</v>
      </c>
      <c r="AR49" s="31">
        <v>0</v>
      </c>
      <c r="AS49" s="31">
        <v>0</v>
      </c>
      <c r="AT49" s="31" t="s">
        <v>222</v>
      </c>
    </row>
    <row r="50" spans="1:46" ht="100.5" customHeight="1" x14ac:dyDescent="0.25">
      <c r="A50" s="17">
        <v>48</v>
      </c>
      <c r="B50" s="18">
        <v>3</v>
      </c>
      <c r="C50" s="19" t="s">
        <v>167</v>
      </c>
      <c r="D50" s="20" t="s">
        <v>24</v>
      </c>
      <c r="E50" s="20"/>
      <c r="F50" s="18">
        <v>62</v>
      </c>
      <c r="G50" s="21" t="s">
        <v>99</v>
      </c>
      <c r="H50" s="18">
        <v>9</v>
      </c>
      <c r="I50" s="22" t="s">
        <v>26</v>
      </c>
      <c r="J50" s="18">
        <v>2</v>
      </c>
      <c r="K50" s="23" t="s">
        <v>10</v>
      </c>
      <c r="L50" s="24">
        <v>3</v>
      </c>
      <c r="M50" s="25" t="s">
        <v>28</v>
      </c>
      <c r="N50" s="18">
        <v>11</v>
      </c>
      <c r="O50" s="21" t="s">
        <v>12</v>
      </c>
      <c r="P50" s="26">
        <v>2</v>
      </c>
      <c r="Q50" s="19" t="s">
        <v>29</v>
      </c>
      <c r="R50" s="27">
        <v>2</v>
      </c>
      <c r="S50" s="28" t="s">
        <v>27</v>
      </c>
      <c r="T50" s="39" t="s">
        <v>223</v>
      </c>
      <c r="U50" s="37" t="s">
        <v>224</v>
      </c>
      <c r="V50" s="20"/>
      <c r="W50" s="18">
        <v>5</v>
      </c>
      <c r="X50" s="29" t="s">
        <v>48</v>
      </c>
      <c r="Y50" s="20">
        <v>1</v>
      </c>
      <c r="Z50" s="20">
        <v>1</v>
      </c>
      <c r="AA50" s="19" t="s">
        <v>172</v>
      </c>
      <c r="AB50" s="30" t="s">
        <v>37</v>
      </c>
      <c r="AC50" s="31" t="s">
        <v>225</v>
      </c>
      <c r="AD50" s="31"/>
      <c r="AE50" s="31"/>
      <c r="AF50" s="31"/>
      <c r="AG50" s="31"/>
      <c r="AH50" s="31"/>
      <c r="AI50" s="22" t="s">
        <v>20</v>
      </c>
      <c r="AJ50" s="32" t="s">
        <v>21</v>
      </c>
      <c r="AK50" s="33" t="s">
        <v>36</v>
      </c>
      <c r="AL50" s="32">
        <v>2</v>
      </c>
      <c r="AM50" s="21" t="s">
        <v>23</v>
      </c>
      <c r="AN50" s="31" t="s">
        <v>37</v>
      </c>
      <c r="AO50" s="34" t="s">
        <v>37</v>
      </c>
      <c r="AP50" s="35"/>
      <c r="AQ50" s="31">
        <v>100</v>
      </c>
      <c r="AR50" s="31">
        <v>100</v>
      </c>
      <c r="AS50" s="31">
        <v>100</v>
      </c>
      <c r="AT50" s="31">
        <v>100</v>
      </c>
    </row>
    <row r="51" spans="1:46" ht="112.5" customHeight="1" x14ac:dyDescent="0.25">
      <c r="A51" s="17">
        <v>49</v>
      </c>
      <c r="B51" s="18">
        <v>3</v>
      </c>
      <c r="C51" s="19" t="s">
        <v>167</v>
      </c>
      <c r="D51" s="20" t="s">
        <v>24</v>
      </c>
      <c r="E51" s="20"/>
      <c r="F51" s="18">
        <v>69</v>
      </c>
      <c r="G51" s="21" t="s">
        <v>99</v>
      </c>
      <c r="H51" s="18">
        <v>9</v>
      </c>
      <c r="I51" s="22" t="s">
        <v>26</v>
      </c>
      <c r="J51" s="18">
        <v>2</v>
      </c>
      <c r="K51" s="23" t="s">
        <v>10</v>
      </c>
      <c r="L51" s="24">
        <v>3</v>
      </c>
      <c r="M51" s="25" t="s">
        <v>28</v>
      </c>
      <c r="N51" s="18">
        <v>11</v>
      </c>
      <c r="O51" s="21" t="s">
        <v>12</v>
      </c>
      <c r="P51" s="26">
        <v>2</v>
      </c>
      <c r="Q51" s="19" t="s">
        <v>29</v>
      </c>
      <c r="R51" s="27">
        <v>2</v>
      </c>
      <c r="S51" s="28" t="s">
        <v>27</v>
      </c>
      <c r="T51" s="20" t="s">
        <v>157</v>
      </c>
      <c r="U51" s="20" t="s">
        <v>158</v>
      </c>
      <c r="V51" s="20"/>
      <c r="W51" s="18">
        <v>5</v>
      </c>
      <c r="X51" s="29" t="s">
        <v>48</v>
      </c>
      <c r="Y51" s="20">
        <v>1</v>
      </c>
      <c r="Z51" s="20">
        <v>1</v>
      </c>
      <c r="AA51" s="19" t="s">
        <v>172</v>
      </c>
      <c r="AB51" s="30" t="s">
        <v>55</v>
      </c>
      <c r="AC51" s="31" t="s">
        <v>159</v>
      </c>
      <c r="AD51" s="31"/>
      <c r="AE51" s="31"/>
      <c r="AF51" s="31"/>
      <c r="AG51" s="31"/>
      <c r="AH51" s="31"/>
      <c r="AI51" s="22" t="s">
        <v>20</v>
      </c>
      <c r="AJ51" s="32" t="s">
        <v>43</v>
      </c>
      <c r="AK51" s="33" t="s">
        <v>44</v>
      </c>
      <c r="AL51" s="32">
        <v>3</v>
      </c>
      <c r="AM51" s="21" t="s">
        <v>45</v>
      </c>
      <c r="AN51" s="31" t="s">
        <v>20</v>
      </c>
      <c r="AO51" s="34" t="s">
        <v>20</v>
      </c>
      <c r="AP51" s="35"/>
      <c r="AQ51" s="31" t="s">
        <v>59</v>
      </c>
      <c r="AR51" s="31" t="s">
        <v>98</v>
      </c>
      <c r="AS51" s="31" t="s">
        <v>59</v>
      </c>
      <c r="AT51" s="31" t="s">
        <v>98</v>
      </c>
    </row>
    <row r="52" spans="1:46" ht="110.25" customHeight="1" x14ac:dyDescent="0.25">
      <c r="A52" s="17">
        <v>50</v>
      </c>
      <c r="B52" s="18">
        <v>3</v>
      </c>
      <c r="C52" s="19" t="s">
        <v>167</v>
      </c>
      <c r="D52" s="20" t="s">
        <v>24</v>
      </c>
      <c r="E52" s="20"/>
      <c r="F52" s="18">
        <v>83</v>
      </c>
      <c r="G52" s="21" t="s">
        <v>177</v>
      </c>
      <c r="H52" s="18">
        <v>9</v>
      </c>
      <c r="I52" s="22" t="s">
        <v>26</v>
      </c>
      <c r="J52" s="18">
        <v>1</v>
      </c>
      <c r="K52" s="23" t="s">
        <v>10</v>
      </c>
      <c r="L52" s="24">
        <v>5</v>
      </c>
      <c r="M52" s="25" t="s">
        <v>84</v>
      </c>
      <c r="N52" s="18">
        <v>11</v>
      </c>
      <c r="O52" s="21" t="s">
        <v>12</v>
      </c>
      <c r="P52" s="26">
        <v>2</v>
      </c>
      <c r="Q52" s="19" t="s">
        <v>29</v>
      </c>
      <c r="R52" s="27">
        <v>2</v>
      </c>
      <c r="S52" s="28" t="s">
        <v>27</v>
      </c>
      <c r="T52" s="37" t="s">
        <v>226</v>
      </c>
      <c r="U52" s="39" t="s">
        <v>227</v>
      </c>
      <c r="V52" s="20"/>
      <c r="W52" s="18">
        <v>5</v>
      </c>
      <c r="X52" s="29" t="s">
        <v>48</v>
      </c>
      <c r="Y52" s="20">
        <v>1</v>
      </c>
      <c r="Z52" s="20">
        <v>1</v>
      </c>
      <c r="AA52" s="19" t="s">
        <v>172</v>
      </c>
      <c r="AB52" s="30" t="s">
        <v>55</v>
      </c>
      <c r="AC52" s="31" t="s">
        <v>215</v>
      </c>
      <c r="AD52" s="31"/>
      <c r="AE52" s="31"/>
      <c r="AF52" s="31"/>
      <c r="AG52" s="31"/>
      <c r="AH52" s="31"/>
      <c r="AI52" s="22" t="s">
        <v>20</v>
      </c>
      <c r="AJ52" s="32" t="s">
        <v>228</v>
      </c>
      <c r="AK52" s="33" t="s">
        <v>73</v>
      </c>
      <c r="AL52" s="32">
        <v>2</v>
      </c>
      <c r="AM52" s="21" t="s">
        <v>45</v>
      </c>
      <c r="AN52" s="31" t="s">
        <v>98</v>
      </c>
      <c r="AO52" s="34" t="s">
        <v>98</v>
      </c>
      <c r="AP52" s="35"/>
      <c r="AQ52" s="31" t="s">
        <v>59</v>
      </c>
      <c r="AR52" s="31" t="s">
        <v>59</v>
      </c>
      <c r="AS52" s="31" t="s">
        <v>59</v>
      </c>
      <c r="AT52" s="31" t="s">
        <v>98</v>
      </c>
    </row>
    <row r="53" spans="1:46" ht="140.25" customHeight="1" x14ac:dyDescent="0.25">
      <c r="A53" s="17">
        <v>51</v>
      </c>
      <c r="B53" s="18">
        <v>3</v>
      </c>
      <c r="C53" s="19" t="s">
        <v>167</v>
      </c>
      <c r="D53" s="20" t="s">
        <v>24</v>
      </c>
      <c r="E53" s="20"/>
      <c r="F53" s="18">
        <v>78</v>
      </c>
      <c r="G53" s="21" t="s">
        <v>229</v>
      </c>
      <c r="H53" s="18">
        <v>8</v>
      </c>
      <c r="I53" s="22" t="s">
        <v>26</v>
      </c>
      <c r="J53" s="18">
        <v>2</v>
      </c>
      <c r="K53" s="23" t="s">
        <v>10</v>
      </c>
      <c r="L53" s="24">
        <v>7</v>
      </c>
      <c r="M53" s="25" t="s">
        <v>169</v>
      </c>
      <c r="N53" s="18">
        <v>2</v>
      </c>
      <c r="O53" s="21" t="s">
        <v>119</v>
      </c>
      <c r="P53" s="26">
        <v>3</v>
      </c>
      <c r="Q53" s="19" t="s">
        <v>13</v>
      </c>
      <c r="R53" s="27">
        <v>3</v>
      </c>
      <c r="S53" s="28" t="s">
        <v>10</v>
      </c>
      <c r="T53" s="37" t="s">
        <v>230</v>
      </c>
      <c r="U53" s="37" t="s">
        <v>231</v>
      </c>
      <c r="V53" s="20"/>
      <c r="W53" s="18">
        <v>5</v>
      </c>
      <c r="X53" s="29" t="s">
        <v>48</v>
      </c>
      <c r="Y53" s="20">
        <v>1</v>
      </c>
      <c r="Z53" s="20">
        <v>1</v>
      </c>
      <c r="AA53" s="19" t="s">
        <v>172</v>
      </c>
      <c r="AB53" s="30" t="s">
        <v>98</v>
      </c>
      <c r="AC53" s="31" t="s">
        <v>65</v>
      </c>
      <c r="AD53" s="31"/>
      <c r="AE53" s="31"/>
      <c r="AF53" s="31"/>
      <c r="AG53" s="31"/>
      <c r="AH53" s="31"/>
      <c r="AI53" s="22" t="s">
        <v>20</v>
      </c>
      <c r="AJ53" s="32" t="s">
        <v>57</v>
      </c>
      <c r="AK53" s="33" t="s">
        <v>73</v>
      </c>
      <c r="AL53" s="32">
        <v>3</v>
      </c>
      <c r="AM53" s="21" t="s">
        <v>45</v>
      </c>
      <c r="AN53" s="31" t="s">
        <v>98</v>
      </c>
      <c r="AO53" s="34" t="s">
        <v>98</v>
      </c>
      <c r="AP53" s="35"/>
      <c r="AQ53" s="31" t="s">
        <v>59</v>
      </c>
      <c r="AR53" s="31" t="s">
        <v>59</v>
      </c>
      <c r="AS53" s="31" t="s">
        <v>98</v>
      </c>
      <c r="AT53" s="31" t="s">
        <v>59</v>
      </c>
    </row>
    <row r="54" spans="1:46" ht="117.75" customHeight="1" x14ac:dyDescent="0.25">
      <c r="A54" s="17">
        <v>52</v>
      </c>
      <c r="B54" s="18">
        <v>3</v>
      </c>
      <c r="C54" s="19" t="s">
        <v>167</v>
      </c>
      <c r="D54" s="20" t="s">
        <v>24</v>
      </c>
      <c r="E54" s="20"/>
      <c r="F54" s="18">
        <v>113</v>
      </c>
      <c r="G54" s="21" t="s">
        <v>38</v>
      </c>
      <c r="H54" s="18">
        <v>8</v>
      </c>
      <c r="I54" s="22" t="s">
        <v>26</v>
      </c>
      <c r="J54" s="18">
        <v>2</v>
      </c>
      <c r="K54" s="23" t="s">
        <v>27</v>
      </c>
      <c r="L54" s="24">
        <v>15</v>
      </c>
      <c r="M54" s="25" t="s">
        <v>28</v>
      </c>
      <c r="N54" s="18">
        <v>2</v>
      </c>
      <c r="O54" s="21" t="s">
        <v>119</v>
      </c>
      <c r="P54" s="26">
        <v>3</v>
      </c>
      <c r="Q54" s="19" t="s">
        <v>13</v>
      </c>
      <c r="R54" s="27">
        <v>3</v>
      </c>
      <c r="S54" s="28" t="s">
        <v>10</v>
      </c>
      <c r="T54" s="20" t="s">
        <v>53</v>
      </c>
      <c r="U54" s="20" t="s">
        <v>54</v>
      </c>
      <c r="V54" s="20"/>
      <c r="W54" s="18">
        <v>5</v>
      </c>
      <c r="X54" s="29" t="s">
        <v>32</v>
      </c>
      <c r="Y54" s="20">
        <v>1</v>
      </c>
      <c r="Z54" s="20">
        <v>1</v>
      </c>
      <c r="AA54" s="19" t="s">
        <v>172</v>
      </c>
      <c r="AB54" s="30" t="s">
        <v>55</v>
      </c>
      <c r="AC54" s="31" t="s">
        <v>232</v>
      </c>
      <c r="AD54" s="31"/>
      <c r="AE54" s="31"/>
      <c r="AF54" s="31"/>
      <c r="AG54" s="31"/>
      <c r="AH54" s="31"/>
      <c r="AI54" s="22" t="s">
        <v>20</v>
      </c>
      <c r="AJ54" s="32" t="s">
        <v>57</v>
      </c>
      <c r="AK54" s="33" t="s">
        <v>22</v>
      </c>
      <c r="AL54" s="32">
        <v>3</v>
      </c>
      <c r="AM54" s="21" t="s">
        <v>23</v>
      </c>
      <c r="AN54" s="31" t="s">
        <v>37</v>
      </c>
      <c r="AO54" s="34" t="s">
        <v>37</v>
      </c>
      <c r="AP54" s="35"/>
      <c r="AQ54" s="31" t="s">
        <v>59</v>
      </c>
      <c r="AR54" s="31" t="s">
        <v>59</v>
      </c>
      <c r="AS54" s="31" t="s">
        <v>59</v>
      </c>
      <c r="AT54" s="31" t="s">
        <v>37</v>
      </c>
    </row>
    <row r="55" spans="1:46" ht="118.5" customHeight="1" x14ac:dyDescent="0.25">
      <c r="A55" s="17">
        <v>53</v>
      </c>
      <c r="B55" s="18">
        <v>3</v>
      </c>
      <c r="C55" s="19" t="s">
        <v>167</v>
      </c>
      <c r="D55" s="20" t="s">
        <v>24</v>
      </c>
      <c r="E55" s="20"/>
      <c r="F55" s="18">
        <v>109</v>
      </c>
      <c r="G55" s="21" t="s">
        <v>60</v>
      </c>
      <c r="H55" s="18">
        <v>9</v>
      </c>
      <c r="I55" s="22" t="s">
        <v>26</v>
      </c>
      <c r="J55" s="18">
        <v>1</v>
      </c>
      <c r="K55" s="23" t="s">
        <v>27</v>
      </c>
      <c r="L55" s="24">
        <v>3</v>
      </c>
      <c r="M55" s="25" t="s">
        <v>28</v>
      </c>
      <c r="N55" s="18">
        <v>11</v>
      </c>
      <c r="O55" s="21" t="s">
        <v>12</v>
      </c>
      <c r="P55" s="26">
        <v>2</v>
      </c>
      <c r="Q55" s="19" t="s">
        <v>29</v>
      </c>
      <c r="R55" s="27">
        <v>2</v>
      </c>
      <c r="S55" s="28" t="s">
        <v>27</v>
      </c>
      <c r="T55" s="20" t="s">
        <v>46</v>
      </c>
      <c r="U55" s="20" t="s">
        <v>47</v>
      </c>
      <c r="V55" s="20"/>
      <c r="W55" s="18">
        <v>5</v>
      </c>
      <c r="X55" s="29" t="s">
        <v>48</v>
      </c>
      <c r="Y55" s="20">
        <v>1</v>
      </c>
      <c r="Z55" s="20">
        <v>1</v>
      </c>
      <c r="AA55" s="19" t="s">
        <v>172</v>
      </c>
      <c r="AB55" s="30" t="s">
        <v>18</v>
      </c>
      <c r="AC55" s="31" t="s">
        <v>50</v>
      </c>
      <c r="AD55" s="31"/>
      <c r="AE55" s="31"/>
      <c r="AF55" s="31"/>
      <c r="AG55" s="31"/>
      <c r="AH55" s="31"/>
      <c r="AI55" s="22" t="s">
        <v>20</v>
      </c>
      <c r="AJ55" s="32" t="s">
        <v>35</v>
      </c>
      <c r="AK55" s="33" t="s">
        <v>36</v>
      </c>
      <c r="AL55" s="32">
        <v>2</v>
      </c>
      <c r="AM55" s="21" t="s">
        <v>23</v>
      </c>
      <c r="AN55" s="31" t="s">
        <v>18</v>
      </c>
      <c r="AO55" s="34" t="s">
        <v>18</v>
      </c>
      <c r="AP55" s="35"/>
      <c r="AQ55" s="31">
        <v>95</v>
      </c>
      <c r="AR55" s="31">
        <v>95</v>
      </c>
      <c r="AS55" s="31">
        <v>95</v>
      </c>
      <c r="AT55" s="31">
        <v>95</v>
      </c>
    </row>
    <row r="56" spans="1:46" ht="117" customHeight="1" x14ac:dyDescent="0.25">
      <c r="A56" s="17">
        <v>54</v>
      </c>
      <c r="B56" s="18">
        <v>3</v>
      </c>
      <c r="C56" s="19" t="s">
        <v>167</v>
      </c>
      <c r="D56" s="20" t="s">
        <v>24</v>
      </c>
      <c r="E56" s="20"/>
      <c r="F56" s="18">
        <v>168</v>
      </c>
      <c r="G56" s="21" t="s">
        <v>60</v>
      </c>
      <c r="H56" s="18">
        <v>9</v>
      </c>
      <c r="I56" s="22" t="s">
        <v>26</v>
      </c>
      <c r="J56" s="18">
        <v>1</v>
      </c>
      <c r="K56" s="23" t="s">
        <v>27</v>
      </c>
      <c r="L56" s="24">
        <v>4</v>
      </c>
      <c r="M56" s="25" t="s">
        <v>61</v>
      </c>
      <c r="N56" s="18">
        <v>11</v>
      </c>
      <c r="O56" s="21" t="s">
        <v>12</v>
      </c>
      <c r="P56" s="26">
        <v>2</v>
      </c>
      <c r="Q56" s="19" t="s">
        <v>29</v>
      </c>
      <c r="R56" s="27">
        <v>2</v>
      </c>
      <c r="S56" s="28" t="s">
        <v>27</v>
      </c>
      <c r="T56" s="20" t="s">
        <v>153</v>
      </c>
      <c r="U56" s="20" t="s">
        <v>154</v>
      </c>
      <c r="V56" s="20"/>
      <c r="W56" s="18">
        <v>5</v>
      </c>
      <c r="X56" s="29" t="s">
        <v>48</v>
      </c>
      <c r="Y56" s="20">
        <v>1</v>
      </c>
      <c r="Z56" s="20">
        <v>1</v>
      </c>
      <c r="AA56" s="19" t="s">
        <v>126</v>
      </c>
      <c r="AB56" s="30" t="s">
        <v>64</v>
      </c>
      <c r="AC56" s="31" t="s">
        <v>155</v>
      </c>
      <c r="AD56" s="31"/>
      <c r="AE56" s="31"/>
      <c r="AF56" s="31"/>
      <c r="AG56" s="31"/>
      <c r="AH56" s="31"/>
      <c r="AI56" s="22" t="s">
        <v>20</v>
      </c>
      <c r="AJ56" s="32" t="s">
        <v>57</v>
      </c>
      <c r="AK56" s="33" t="s">
        <v>36</v>
      </c>
      <c r="AL56" s="32">
        <v>3</v>
      </c>
      <c r="AM56" s="21" t="s">
        <v>23</v>
      </c>
      <c r="AN56" s="31" t="s">
        <v>37</v>
      </c>
      <c r="AO56" s="34" t="s">
        <v>37</v>
      </c>
      <c r="AP56" s="35"/>
      <c r="AQ56" s="31" t="s">
        <v>37</v>
      </c>
      <c r="AR56" s="31" t="s">
        <v>37</v>
      </c>
      <c r="AS56" s="31" t="s">
        <v>37</v>
      </c>
      <c r="AT56" s="31" t="s">
        <v>37</v>
      </c>
    </row>
    <row r="57" spans="1:46" ht="102" customHeight="1" x14ac:dyDescent="0.25">
      <c r="A57" s="17">
        <v>55</v>
      </c>
      <c r="B57" s="18">
        <v>3</v>
      </c>
      <c r="C57" s="19" t="s">
        <v>167</v>
      </c>
      <c r="D57" s="20" t="s">
        <v>24</v>
      </c>
      <c r="E57" s="20"/>
      <c r="F57" s="18">
        <v>85</v>
      </c>
      <c r="G57" s="21" t="s">
        <v>140</v>
      </c>
      <c r="H57" s="18">
        <v>9</v>
      </c>
      <c r="I57" s="22" t="s">
        <v>26</v>
      </c>
      <c r="J57" s="18">
        <v>5</v>
      </c>
      <c r="K57" s="23" t="s">
        <v>78</v>
      </c>
      <c r="L57" s="24">
        <v>4</v>
      </c>
      <c r="M57" s="25" t="s">
        <v>61</v>
      </c>
      <c r="N57" s="18">
        <v>11</v>
      </c>
      <c r="O57" s="21" t="s">
        <v>12</v>
      </c>
      <c r="P57" s="26">
        <v>2</v>
      </c>
      <c r="Q57" s="19" t="s">
        <v>29</v>
      </c>
      <c r="R57" s="27">
        <v>2</v>
      </c>
      <c r="S57" s="28" t="s">
        <v>27</v>
      </c>
      <c r="T57" s="20" t="s">
        <v>100</v>
      </c>
      <c r="U57" s="20" t="s">
        <v>101</v>
      </c>
      <c r="V57" s="20"/>
      <c r="W57" s="18">
        <v>5</v>
      </c>
      <c r="X57" s="29" t="s">
        <v>48</v>
      </c>
      <c r="Y57" s="20">
        <v>1</v>
      </c>
      <c r="Z57" s="20">
        <v>1</v>
      </c>
      <c r="AA57" s="19" t="s">
        <v>172</v>
      </c>
      <c r="AB57" s="30" t="s">
        <v>37</v>
      </c>
      <c r="AC57" s="31" t="s">
        <v>103</v>
      </c>
      <c r="AD57" s="31"/>
      <c r="AE57" s="31"/>
      <c r="AF57" s="31"/>
      <c r="AG57" s="31"/>
      <c r="AH57" s="31"/>
      <c r="AI57" s="22" t="s">
        <v>20</v>
      </c>
      <c r="AJ57" s="32" t="s">
        <v>35</v>
      </c>
      <c r="AK57" s="33" t="s">
        <v>36</v>
      </c>
      <c r="AL57" s="32">
        <v>2</v>
      </c>
      <c r="AM57" s="21" t="s">
        <v>23</v>
      </c>
      <c r="AN57" s="31" t="s">
        <v>37</v>
      </c>
      <c r="AO57" s="34" t="s">
        <v>37</v>
      </c>
      <c r="AP57" s="35"/>
      <c r="AQ57" s="31">
        <v>100</v>
      </c>
      <c r="AR57" s="31">
        <v>100</v>
      </c>
      <c r="AS57" s="31">
        <v>100</v>
      </c>
      <c r="AT57" s="31">
        <v>100</v>
      </c>
    </row>
    <row r="58" spans="1:46" ht="151.5" customHeight="1" x14ac:dyDescent="0.25">
      <c r="A58" s="17">
        <v>56</v>
      </c>
      <c r="B58" s="18"/>
      <c r="C58" s="19" t="s">
        <v>167</v>
      </c>
      <c r="D58" s="20"/>
      <c r="E58" s="20"/>
      <c r="F58" s="18"/>
      <c r="G58" s="21" t="s">
        <v>111</v>
      </c>
      <c r="H58" s="18"/>
      <c r="I58" s="22" t="s">
        <v>112</v>
      </c>
      <c r="J58" s="18"/>
      <c r="K58" s="23" t="s">
        <v>78</v>
      </c>
      <c r="L58" s="24"/>
      <c r="M58" s="25" t="s">
        <v>118</v>
      </c>
      <c r="N58" s="18">
        <v>2</v>
      </c>
      <c r="O58" s="21" t="s">
        <v>119</v>
      </c>
      <c r="P58" s="26">
        <v>4</v>
      </c>
      <c r="Q58" s="19" t="s">
        <v>120</v>
      </c>
      <c r="R58" s="27"/>
      <c r="S58" s="28" t="s">
        <v>78</v>
      </c>
      <c r="T58" s="20" t="s">
        <v>121</v>
      </c>
      <c r="U58" s="20" t="s">
        <v>122</v>
      </c>
      <c r="V58" s="20"/>
      <c r="W58" s="18"/>
      <c r="X58" s="29" t="s">
        <v>32</v>
      </c>
      <c r="Y58" s="20">
        <v>1</v>
      </c>
      <c r="Z58" s="20">
        <v>1</v>
      </c>
      <c r="AA58" s="19" t="s">
        <v>172</v>
      </c>
      <c r="AB58" s="30" t="s">
        <v>55</v>
      </c>
      <c r="AC58" s="61" t="s">
        <v>403</v>
      </c>
      <c r="AD58" s="31"/>
      <c r="AE58" s="31"/>
      <c r="AF58" s="31"/>
      <c r="AG58" s="31"/>
      <c r="AH58" s="31"/>
      <c r="AI58" s="22"/>
      <c r="AJ58" s="32"/>
      <c r="AK58" s="33" t="s">
        <v>36</v>
      </c>
      <c r="AL58" s="32"/>
      <c r="AM58" s="21" t="s">
        <v>45</v>
      </c>
      <c r="AN58" s="31" t="s">
        <v>58</v>
      </c>
      <c r="AO58" s="34" t="s">
        <v>58</v>
      </c>
      <c r="AP58" s="35"/>
      <c r="AQ58" s="31" t="s">
        <v>98</v>
      </c>
      <c r="AR58" s="31" t="s">
        <v>98</v>
      </c>
      <c r="AS58" s="31" t="s">
        <v>98</v>
      </c>
      <c r="AT58" s="31" t="s">
        <v>98</v>
      </c>
    </row>
    <row r="59" spans="1:46" ht="102" customHeight="1" x14ac:dyDescent="0.25">
      <c r="A59" s="17">
        <v>57</v>
      </c>
      <c r="B59" s="18">
        <v>4</v>
      </c>
      <c r="C59" s="19" t="s">
        <v>233</v>
      </c>
      <c r="D59" s="20" t="s">
        <v>24</v>
      </c>
      <c r="E59" s="20"/>
      <c r="F59" s="18">
        <v>67</v>
      </c>
      <c r="G59" s="21" t="s">
        <v>156</v>
      </c>
      <c r="H59" s="18">
        <v>9</v>
      </c>
      <c r="I59" s="22" t="s">
        <v>26</v>
      </c>
      <c r="J59" s="18">
        <v>1</v>
      </c>
      <c r="K59" s="23" t="s">
        <v>68</v>
      </c>
      <c r="L59" s="24">
        <v>2</v>
      </c>
      <c r="M59" s="25" t="s">
        <v>11</v>
      </c>
      <c r="N59" s="18">
        <v>11</v>
      </c>
      <c r="O59" s="21" t="s">
        <v>12</v>
      </c>
      <c r="P59" s="26">
        <v>2</v>
      </c>
      <c r="Q59" s="19" t="s">
        <v>29</v>
      </c>
      <c r="R59" s="27">
        <v>2</v>
      </c>
      <c r="S59" s="28" t="s">
        <v>27</v>
      </c>
      <c r="T59" s="20" t="s">
        <v>234</v>
      </c>
      <c r="U59" s="20" t="s">
        <v>235</v>
      </c>
      <c r="V59" s="20"/>
      <c r="W59" s="18">
        <v>5</v>
      </c>
      <c r="X59" s="29" t="s">
        <v>48</v>
      </c>
      <c r="Y59" s="20">
        <v>1</v>
      </c>
      <c r="Z59" s="20">
        <v>1</v>
      </c>
      <c r="AA59" s="19" t="s">
        <v>236</v>
      </c>
      <c r="AB59" s="30" t="s">
        <v>237</v>
      </c>
      <c r="AC59" s="31" t="s">
        <v>238</v>
      </c>
      <c r="AD59" s="31"/>
      <c r="AE59" s="31"/>
      <c r="AF59" s="31"/>
      <c r="AG59" s="31"/>
      <c r="AH59" s="31"/>
      <c r="AI59" s="22" t="s">
        <v>20</v>
      </c>
      <c r="AJ59" s="32" t="s">
        <v>21</v>
      </c>
      <c r="AK59" s="33" t="s">
        <v>22</v>
      </c>
      <c r="AL59" s="32">
        <v>3</v>
      </c>
      <c r="AM59" s="21" t="s">
        <v>45</v>
      </c>
      <c r="AN59" s="31" t="s">
        <v>237</v>
      </c>
      <c r="AO59" s="34" t="s">
        <v>237</v>
      </c>
      <c r="AP59" s="35"/>
      <c r="AQ59" s="31" t="s">
        <v>59</v>
      </c>
      <c r="AR59" s="31" t="s">
        <v>59</v>
      </c>
      <c r="AS59" s="31" t="s">
        <v>59</v>
      </c>
      <c r="AT59" s="31" t="s">
        <v>237</v>
      </c>
    </row>
    <row r="60" spans="1:46" ht="154.5" customHeight="1" x14ac:dyDescent="0.25">
      <c r="A60" s="17">
        <v>58</v>
      </c>
      <c r="B60" s="18">
        <v>4</v>
      </c>
      <c r="C60" s="19" t="s">
        <v>233</v>
      </c>
      <c r="D60" s="20" t="s">
        <v>24</v>
      </c>
      <c r="E60" s="20"/>
      <c r="F60" s="18">
        <v>67</v>
      </c>
      <c r="G60" s="21" t="s">
        <v>156</v>
      </c>
      <c r="H60" s="18">
        <v>9</v>
      </c>
      <c r="I60" s="22" t="s">
        <v>26</v>
      </c>
      <c r="J60" s="18">
        <v>1</v>
      </c>
      <c r="K60" s="23" t="s">
        <v>68</v>
      </c>
      <c r="L60" s="24">
        <v>2</v>
      </c>
      <c r="M60" s="25" t="s">
        <v>239</v>
      </c>
      <c r="N60" s="18">
        <v>11</v>
      </c>
      <c r="O60" s="21" t="s">
        <v>12</v>
      </c>
      <c r="P60" s="26">
        <v>2</v>
      </c>
      <c r="Q60" s="19" t="s">
        <v>29</v>
      </c>
      <c r="R60" s="27">
        <v>2</v>
      </c>
      <c r="S60" s="28" t="s">
        <v>27</v>
      </c>
      <c r="T60" s="20" t="s">
        <v>383</v>
      </c>
      <c r="U60" s="20" t="s">
        <v>384</v>
      </c>
      <c r="V60" s="20"/>
      <c r="W60" s="18">
        <v>5</v>
      </c>
      <c r="X60" s="29" t="s">
        <v>48</v>
      </c>
      <c r="Y60" s="20">
        <v>1</v>
      </c>
      <c r="Z60" s="20">
        <v>1</v>
      </c>
      <c r="AA60" s="19" t="s">
        <v>240</v>
      </c>
      <c r="AB60" s="30" t="s">
        <v>58</v>
      </c>
      <c r="AC60" s="61" t="s">
        <v>398</v>
      </c>
      <c r="AD60" s="31"/>
      <c r="AE60" s="31"/>
      <c r="AF60" s="31"/>
      <c r="AG60" s="31"/>
      <c r="AH60" s="31"/>
      <c r="AI60" s="22" t="s">
        <v>20</v>
      </c>
      <c r="AJ60" s="32" t="s">
        <v>43</v>
      </c>
      <c r="AK60" s="33" t="s">
        <v>44</v>
      </c>
      <c r="AL60" s="32">
        <v>3</v>
      </c>
      <c r="AM60" s="21" t="s">
        <v>45</v>
      </c>
      <c r="AN60" s="31">
        <v>4</v>
      </c>
      <c r="AO60" s="34" t="s">
        <v>58</v>
      </c>
      <c r="AP60" s="35"/>
      <c r="AQ60" s="31">
        <v>1</v>
      </c>
      <c r="AR60" s="31">
        <v>1</v>
      </c>
      <c r="AS60" s="31">
        <v>1</v>
      </c>
      <c r="AT60" s="31">
        <v>1</v>
      </c>
    </row>
    <row r="61" spans="1:46" ht="142.5" customHeight="1" x14ac:dyDescent="0.25">
      <c r="A61" s="17">
        <v>59</v>
      </c>
      <c r="B61" s="18">
        <v>4</v>
      </c>
      <c r="C61" s="19" t="s">
        <v>233</v>
      </c>
      <c r="D61" s="20" t="s">
        <v>24</v>
      </c>
      <c r="E61" s="20"/>
      <c r="F61" s="18">
        <v>76</v>
      </c>
      <c r="G61" s="21" t="s">
        <v>241</v>
      </c>
      <c r="H61" s="18">
        <v>12</v>
      </c>
      <c r="I61" s="22" t="s">
        <v>52</v>
      </c>
      <c r="J61" s="18">
        <v>4</v>
      </c>
      <c r="K61" s="23" t="s">
        <v>68</v>
      </c>
      <c r="L61" s="24">
        <v>8</v>
      </c>
      <c r="M61" s="25" t="s">
        <v>239</v>
      </c>
      <c r="N61" s="18">
        <v>11</v>
      </c>
      <c r="O61" s="21" t="s">
        <v>12</v>
      </c>
      <c r="P61" s="26">
        <v>2</v>
      </c>
      <c r="Q61" s="19" t="s">
        <v>29</v>
      </c>
      <c r="R61" s="27">
        <v>5</v>
      </c>
      <c r="S61" s="28" t="s">
        <v>68</v>
      </c>
      <c r="T61" s="20" t="s">
        <v>242</v>
      </c>
      <c r="U61" s="20" t="s">
        <v>243</v>
      </c>
      <c r="V61" s="20"/>
      <c r="W61" s="18">
        <v>5</v>
      </c>
      <c r="X61" s="29" t="s">
        <v>16</v>
      </c>
      <c r="Y61" s="20">
        <v>1</v>
      </c>
      <c r="Z61" s="20">
        <v>1</v>
      </c>
      <c r="AA61" s="19" t="s">
        <v>240</v>
      </c>
      <c r="AB61" s="30" t="s">
        <v>98</v>
      </c>
      <c r="AC61" s="31" t="s">
        <v>244</v>
      </c>
      <c r="AD61" s="31"/>
      <c r="AE61" s="31"/>
      <c r="AF61" s="31"/>
      <c r="AG61" s="31"/>
      <c r="AH61" s="31"/>
      <c r="AI61" s="22" t="s">
        <v>20</v>
      </c>
      <c r="AJ61" s="32" t="s">
        <v>57</v>
      </c>
      <c r="AK61" s="33" t="s">
        <v>73</v>
      </c>
      <c r="AL61" s="32">
        <v>3</v>
      </c>
      <c r="AM61" s="21" t="s">
        <v>45</v>
      </c>
      <c r="AN61" s="31" t="s">
        <v>98</v>
      </c>
      <c r="AO61" s="34" t="s">
        <v>98</v>
      </c>
      <c r="AP61" s="35"/>
      <c r="AQ61" s="31" t="s">
        <v>59</v>
      </c>
      <c r="AR61" s="31" t="s">
        <v>59</v>
      </c>
      <c r="AS61" s="31" t="s">
        <v>59</v>
      </c>
      <c r="AT61" s="31" t="s">
        <v>98</v>
      </c>
    </row>
    <row r="62" spans="1:46" ht="121.5" customHeight="1" x14ac:dyDescent="0.25">
      <c r="A62" s="17">
        <v>60</v>
      </c>
      <c r="B62" s="18">
        <v>4</v>
      </c>
      <c r="C62" s="19" t="s">
        <v>233</v>
      </c>
      <c r="D62" s="20" t="s">
        <v>24</v>
      </c>
      <c r="E62" s="20"/>
      <c r="F62" s="18">
        <v>74</v>
      </c>
      <c r="G62" s="21" t="s">
        <v>99</v>
      </c>
      <c r="H62" s="18">
        <v>12</v>
      </c>
      <c r="I62" s="22" t="s">
        <v>52</v>
      </c>
      <c r="J62" s="18">
        <v>4</v>
      </c>
      <c r="K62" s="23" t="s">
        <v>27</v>
      </c>
      <c r="L62" s="24">
        <v>4</v>
      </c>
      <c r="M62" s="25" t="s">
        <v>61</v>
      </c>
      <c r="N62" s="18">
        <v>11</v>
      </c>
      <c r="O62" s="21" t="s">
        <v>12</v>
      </c>
      <c r="P62" s="26">
        <v>2</v>
      </c>
      <c r="Q62" s="19" t="s">
        <v>29</v>
      </c>
      <c r="R62" s="27">
        <v>2</v>
      </c>
      <c r="S62" s="28" t="s">
        <v>27</v>
      </c>
      <c r="T62" s="20" t="s">
        <v>153</v>
      </c>
      <c r="U62" s="20" t="s">
        <v>154</v>
      </c>
      <c r="V62" s="20"/>
      <c r="W62" s="18">
        <v>5</v>
      </c>
      <c r="X62" s="29" t="s">
        <v>48</v>
      </c>
      <c r="Y62" s="20">
        <v>1</v>
      </c>
      <c r="Z62" s="20">
        <v>1</v>
      </c>
      <c r="AA62" s="19" t="s">
        <v>126</v>
      </c>
      <c r="AB62" s="30" t="s">
        <v>64</v>
      </c>
      <c r="AC62" s="31" t="s">
        <v>155</v>
      </c>
      <c r="AD62" s="31"/>
      <c r="AE62" s="31"/>
      <c r="AF62" s="31"/>
      <c r="AG62" s="31"/>
      <c r="AH62" s="31"/>
      <c r="AI62" s="22" t="s">
        <v>20</v>
      </c>
      <c r="AJ62" s="32" t="s">
        <v>57</v>
      </c>
      <c r="AK62" s="33" t="s">
        <v>36</v>
      </c>
      <c r="AL62" s="32">
        <v>3</v>
      </c>
      <c r="AM62" s="21" t="s">
        <v>23</v>
      </c>
      <c r="AN62" s="31" t="s">
        <v>37</v>
      </c>
      <c r="AO62" s="34" t="s">
        <v>37</v>
      </c>
      <c r="AP62" s="35"/>
      <c r="AQ62" s="31" t="s">
        <v>37</v>
      </c>
      <c r="AR62" s="31" t="s">
        <v>37</v>
      </c>
      <c r="AS62" s="31" t="s">
        <v>37</v>
      </c>
      <c r="AT62" s="31" t="s">
        <v>37</v>
      </c>
    </row>
    <row r="63" spans="1:46" ht="141.75" customHeight="1" x14ac:dyDescent="0.25">
      <c r="A63" s="17">
        <v>61</v>
      </c>
      <c r="B63" s="18">
        <v>4</v>
      </c>
      <c r="C63" s="19" t="s">
        <v>233</v>
      </c>
      <c r="D63" s="20" t="s">
        <v>24</v>
      </c>
      <c r="E63" s="20"/>
      <c r="F63" s="18">
        <v>72</v>
      </c>
      <c r="G63" s="21" t="s">
        <v>245</v>
      </c>
      <c r="H63" s="18">
        <v>12</v>
      </c>
      <c r="I63" s="22" t="s">
        <v>52</v>
      </c>
      <c r="J63" s="18">
        <v>4</v>
      </c>
      <c r="K63" s="23" t="s">
        <v>68</v>
      </c>
      <c r="L63" s="24">
        <v>5</v>
      </c>
      <c r="M63" s="25" t="s">
        <v>84</v>
      </c>
      <c r="N63" s="18">
        <v>11</v>
      </c>
      <c r="O63" s="21" t="s">
        <v>12</v>
      </c>
      <c r="P63" s="26">
        <v>2</v>
      </c>
      <c r="Q63" s="19" t="s">
        <v>29</v>
      </c>
      <c r="R63" s="27">
        <v>5</v>
      </c>
      <c r="S63" s="28" t="s">
        <v>68</v>
      </c>
      <c r="T63" s="37" t="s">
        <v>246</v>
      </c>
      <c r="U63" s="37" t="s">
        <v>247</v>
      </c>
      <c r="V63" s="20"/>
      <c r="W63" s="18">
        <v>5</v>
      </c>
      <c r="X63" s="40" t="s">
        <v>32</v>
      </c>
      <c r="Y63" s="20">
        <v>1</v>
      </c>
      <c r="Z63" s="20">
        <v>1</v>
      </c>
      <c r="AA63" s="41" t="s">
        <v>17</v>
      </c>
      <c r="AB63" s="30" t="s">
        <v>55</v>
      </c>
      <c r="AC63" s="31" t="s">
        <v>248</v>
      </c>
      <c r="AD63" s="31"/>
      <c r="AE63" s="31"/>
      <c r="AF63" s="31"/>
      <c r="AG63" s="31"/>
      <c r="AH63" s="31"/>
      <c r="AI63" s="22" t="s">
        <v>20</v>
      </c>
      <c r="AJ63" s="32" t="s">
        <v>57</v>
      </c>
      <c r="AK63" s="33" t="s">
        <v>73</v>
      </c>
      <c r="AL63" s="32">
        <v>3</v>
      </c>
      <c r="AM63" s="21" t="s">
        <v>45</v>
      </c>
      <c r="AN63" s="31" t="s">
        <v>98</v>
      </c>
      <c r="AO63" s="34" t="s">
        <v>98</v>
      </c>
      <c r="AP63" s="35"/>
      <c r="AQ63" s="31" t="s">
        <v>98</v>
      </c>
      <c r="AR63" s="31" t="s">
        <v>59</v>
      </c>
      <c r="AS63" s="31" t="s">
        <v>59</v>
      </c>
      <c r="AT63" s="31" t="s">
        <v>59</v>
      </c>
    </row>
    <row r="64" spans="1:46" ht="96.75" customHeight="1" x14ac:dyDescent="0.25">
      <c r="A64" s="17">
        <v>62</v>
      </c>
      <c r="B64" s="18">
        <v>4</v>
      </c>
      <c r="C64" s="19" t="s">
        <v>233</v>
      </c>
      <c r="D64" s="20" t="s">
        <v>24</v>
      </c>
      <c r="E64" s="20"/>
      <c r="F64" s="18">
        <v>67</v>
      </c>
      <c r="G64" s="21" t="s">
        <v>156</v>
      </c>
      <c r="H64" s="18">
        <v>12</v>
      </c>
      <c r="I64" s="22" t="s">
        <v>52</v>
      </c>
      <c r="J64" s="18">
        <v>4</v>
      </c>
      <c r="K64" s="23" t="s">
        <v>68</v>
      </c>
      <c r="L64" s="24">
        <v>2</v>
      </c>
      <c r="M64" s="25" t="s">
        <v>239</v>
      </c>
      <c r="N64" s="18">
        <v>11</v>
      </c>
      <c r="O64" s="21" t="s">
        <v>12</v>
      </c>
      <c r="P64" s="26">
        <v>2</v>
      </c>
      <c r="Q64" s="19" t="s">
        <v>29</v>
      </c>
      <c r="R64" s="27">
        <v>5</v>
      </c>
      <c r="S64" s="28" t="s">
        <v>68</v>
      </c>
      <c r="T64" s="42" t="s">
        <v>249</v>
      </c>
      <c r="U64" s="42" t="s">
        <v>250</v>
      </c>
      <c r="V64" s="43" t="s">
        <v>48</v>
      </c>
      <c r="W64" s="44">
        <v>1</v>
      </c>
      <c r="X64" s="45">
        <v>1</v>
      </c>
      <c r="Y64" s="46" t="s">
        <v>251</v>
      </c>
      <c r="Z64" s="30" t="s">
        <v>98</v>
      </c>
      <c r="AA64" s="47" t="s">
        <v>248</v>
      </c>
      <c r="AB64" s="48" t="s">
        <v>73</v>
      </c>
      <c r="AC64" s="49" t="s">
        <v>45</v>
      </c>
      <c r="AD64" s="50" t="s">
        <v>20</v>
      </c>
      <c r="AE64" s="51" t="s">
        <v>59</v>
      </c>
      <c r="AF64" s="50" t="s">
        <v>98</v>
      </c>
      <c r="AG64" s="51" t="s">
        <v>59</v>
      </c>
      <c r="AH64" s="50" t="s">
        <v>98</v>
      </c>
      <c r="AI64" s="22" t="s">
        <v>20</v>
      </c>
      <c r="AJ64" s="32" t="s">
        <v>57</v>
      </c>
      <c r="AK64" s="33" t="s">
        <v>73</v>
      </c>
      <c r="AL64" s="32">
        <v>3</v>
      </c>
      <c r="AM64" s="21" t="s">
        <v>45</v>
      </c>
      <c r="AN64" s="31" t="s">
        <v>20</v>
      </c>
      <c r="AO64" s="34" t="s">
        <v>20</v>
      </c>
      <c r="AP64" s="35"/>
      <c r="AQ64" s="31" t="s">
        <v>59</v>
      </c>
      <c r="AR64" s="31" t="s">
        <v>98</v>
      </c>
      <c r="AS64" s="31"/>
      <c r="AT64" s="31" t="s">
        <v>98</v>
      </c>
    </row>
    <row r="65" spans="1:46" ht="156.75" customHeight="1" x14ac:dyDescent="0.25">
      <c r="A65" s="17">
        <v>63</v>
      </c>
      <c r="B65" s="18">
        <v>4</v>
      </c>
      <c r="C65" s="19" t="s">
        <v>233</v>
      </c>
      <c r="D65" s="20"/>
      <c r="E65" s="20"/>
      <c r="F65" s="18">
        <v>67</v>
      </c>
      <c r="G65" s="21" t="s">
        <v>156</v>
      </c>
      <c r="H65" s="18">
        <v>12</v>
      </c>
      <c r="I65" s="22" t="s">
        <v>52</v>
      </c>
      <c r="J65" s="18">
        <v>4</v>
      </c>
      <c r="K65" s="23" t="s">
        <v>68</v>
      </c>
      <c r="L65" s="24">
        <v>2</v>
      </c>
      <c r="M65" s="25" t="s">
        <v>239</v>
      </c>
      <c r="N65" s="18">
        <v>11</v>
      </c>
      <c r="O65" s="21" t="s">
        <v>12</v>
      </c>
      <c r="P65" s="26">
        <v>2</v>
      </c>
      <c r="Q65" s="19" t="s">
        <v>29</v>
      </c>
      <c r="R65" s="27">
        <v>5</v>
      </c>
      <c r="S65" s="28" t="s">
        <v>68</v>
      </c>
      <c r="T65" s="20" t="s">
        <v>252</v>
      </c>
      <c r="U65" s="20" t="s">
        <v>253</v>
      </c>
      <c r="V65" s="20"/>
      <c r="W65" s="18">
        <v>5</v>
      </c>
      <c r="X65" s="29" t="s">
        <v>48</v>
      </c>
      <c r="Y65" s="20">
        <v>1</v>
      </c>
      <c r="Z65" s="20">
        <v>1</v>
      </c>
      <c r="AA65" s="19" t="s">
        <v>236</v>
      </c>
      <c r="AB65" s="30" t="s">
        <v>254</v>
      </c>
      <c r="AC65" s="76" t="s">
        <v>385</v>
      </c>
      <c r="AD65" s="31"/>
      <c r="AE65" s="31"/>
      <c r="AF65" s="31"/>
      <c r="AG65" s="31"/>
      <c r="AH65" s="31"/>
      <c r="AI65" s="22" t="s">
        <v>20</v>
      </c>
      <c r="AJ65" s="32" t="s">
        <v>21</v>
      </c>
      <c r="AK65" s="33" t="s">
        <v>22</v>
      </c>
      <c r="AL65" s="32">
        <v>2</v>
      </c>
      <c r="AM65" s="21" t="s">
        <v>23</v>
      </c>
      <c r="AN65" s="31" t="s">
        <v>255</v>
      </c>
      <c r="AO65" s="34" t="s">
        <v>255</v>
      </c>
      <c r="AP65" s="35"/>
      <c r="AQ65" s="31" t="s">
        <v>110</v>
      </c>
      <c r="AR65" s="31" t="s">
        <v>255</v>
      </c>
      <c r="AS65" s="31" t="s">
        <v>255</v>
      </c>
      <c r="AT65" s="31" t="s">
        <v>255</v>
      </c>
    </row>
    <row r="66" spans="1:46" ht="105.75" customHeight="1" x14ac:dyDescent="0.25">
      <c r="A66" s="17">
        <v>64</v>
      </c>
      <c r="B66" s="18">
        <v>4</v>
      </c>
      <c r="C66" s="19" t="s">
        <v>233</v>
      </c>
      <c r="D66" s="20" t="s">
        <v>24</v>
      </c>
      <c r="E66" s="20"/>
      <c r="F66" s="18">
        <v>74</v>
      </c>
      <c r="G66" s="21" t="s">
        <v>99</v>
      </c>
      <c r="H66" s="18">
        <v>9</v>
      </c>
      <c r="I66" s="22" t="s">
        <v>26</v>
      </c>
      <c r="J66" s="18">
        <v>5</v>
      </c>
      <c r="K66" s="23" t="s">
        <v>78</v>
      </c>
      <c r="L66" s="24">
        <v>4</v>
      </c>
      <c r="M66" s="25" t="s">
        <v>61</v>
      </c>
      <c r="N66" s="18">
        <v>11</v>
      </c>
      <c r="O66" s="21" t="s">
        <v>12</v>
      </c>
      <c r="P66" s="26">
        <v>2</v>
      </c>
      <c r="Q66" s="19" t="s">
        <v>29</v>
      </c>
      <c r="R66" s="27">
        <v>2</v>
      </c>
      <c r="S66" s="28" t="s">
        <v>27</v>
      </c>
      <c r="T66" s="20" t="s">
        <v>256</v>
      </c>
      <c r="U66" s="20" t="s">
        <v>257</v>
      </c>
      <c r="V66" s="20"/>
      <c r="W66" s="18">
        <v>5</v>
      </c>
      <c r="X66" s="29" t="s">
        <v>48</v>
      </c>
      <c r="Y66" s="20">
        <v>1</v>
      </c>
      <c r="Z66" s="20">
        <v>1</v>
      </c>
      <c r="AA66" s="19" t="s">
        <v>17</v>
      </c>
      <c r="AB66" s="30" t="s">
        <v>37</v>
      </c>
      <c r="AC66" s="31" t="s">
        <v>258</v>
      </c>
      <c r="AD66" s="31"/>
      <c r="AE66" s="31"/>
      <c r="AF66" s="31"/>
      <c r="AG66" s="31"/>
      <c r="AH66" s="31"/>
      <c r="AI66" s="22" t="s">
        <v>20</v>
      </c>
      <c r="AJ66" s="32" t="s">
        <v>35</v>
      </c>
      <c r="AK66" s="33" t="s">
        <v>36</v>
      </c>
      <c r="AL66" s="32">
        <v>2</v>
      </c>
      <c r="AM66" s="21" t="s">
        <v>23</v>
      </c>
      <c r="AN66" s="31" t="s">
        <v>37</v>
      </c>
      <c r="AO66" s="34" t="s">
        <v>37</v>
      </c>
      <c r="AP66" s="35"/>
      <c r="AQ66" s="31" t="s">
        <v>37</v>
      </c>
      <c r="AR66" s="31" t="s">
        <v>37</v>
      </c>
      <c r="AS66" s="31" t="s">
        <v>37</v>
      </c>
      <c r="AT66" s="31" t="s">
        <v>37</v>
      </c>
    </row>
    <row r="67" spans="1:46" ht="119.25" customHeight="1" x14ac:dyDescent="0.25">
      <c r="A67" s="17">
        <v>65</v>
      </c>
      <c r="B67" s="18">
        <v>4</v>
      </c>
      <c r="C67" s="19" t="s">
        <v>233</v>
      </c>
      <c r="D67" s="20" t="s">
        <v>24</v>
      </c>
      <c r="E67" s="20"/>
      <c r="F67" s="18">
        <v>69</v>
      </c>
      <c r="G67" s="21" t="s">
        <v>38</v>
      </c>
      <c r="H67" s="18">
        <v>9</v>
      </c>
      <c r="I67" s="22" t="s">
        <v>26</v>
      </c>
      <c r="J67" s="18">
        <v>1</v>
      </c>
      <c r="K67" s="23" t="s">
        <v>27</v>
      </c>
      <c r="L67" s="24">
        <v>3</v>
      </c>
      <c r="M67" s="25" t="s">
        <v>28</v>
      </c>
      <c r="N67" s="18">
        <v>11</v>
      </c>
      <c r="O67" s="21" t="s">
        <v>12</v>
      </c>
      <c r="P67" s="26">
        <v>2</v>
      </c>
      <c r="Q67" s="19" t="s">
        <v>29</v>
      </c>
      <c r="R67" s="27">
        <v>2</v>
      </c>
      <c r="S67" s="28" t="s">
        <v>27</v>
      </c>
      <c r="T67" s="20" t="s">
        <v>46</v>
      </c>
      <c r="U67" s="20" t="s">
        <v>47</v>
      </c>
      <c r="V67" s="20"/>
      <c r="W67" s="18">
        <v>5</v>
      </c>
      <c r="X67" s="29" t="s">
        <v>48</v>
      </c>
      <c r="Y67" s="20">
        <v>1</v>
      </c>
      <c r="Z67" s="20">
        <v>1</v>
      </c>
      <c r="AA67" s="19" t="s">
        <v>17</v>
      </c>
      <c r="AB67" s="30" t="s">
        <v>18</v>
      </c>
      <c r="AC67" s="31" t="s">
        <v>50</v>
      </c>
      <c r="AD67" s="31"/>
      <c r="AE67" s="31"/>
      <c r="AF67" s="31"/>
      <c r="AG67" s="31"/>
      <c r="AH67" s="31"/>
      <c r="AI67" s="22" t="s">
        <v>20</v>
      </c>
      <c r="AJ67" s="32" t="s">
        <v>35</v>
      </c>
      <c r="AK67" s="33" t="s">
        <v>36</v>
      </c>
      <c r="AL67" s="32">
        <v>2</v>
      </c>
      <c r="AM67" s="21" t="s">
        <v>23</v>
      </c>
      <c r="AN67" s="31" t="s">
        <v>18</v>
      </c>
      <c r="AO67" s="34" t="s">
        <v>18</v>
      </c>
      <c r="AP67" s="35"/>
      <c r="AQ67" s="31" t="s">
        <v>18</v>
      </c>
      <c r="AR67" s="31" t="s">
        <v>18</v>
      </c>
      <c r="AS67" s="31" t="s">
        <v>18</v>
      </c>
      <c r="AT67" s="31" t="s">
        <v>18</v>
      </c>
    </row>
    <row r="68" spans="1:46" ht="111.75" customHeight="1" x14ac:dyDescent="0.25">
      <c r="A68" s="17">
        <v>66</v>
      </c>
      <c r="B68" s="18">
        <v>4</v>
      </c>
      <c r="C68" s="19" t="s">
        <v>233</v>
      </c>
      <c r="D68" s="20" t="s">
        <v>24</v>
      </c>
      <c r="E68" s="20"/>
      <c r="F68" s="18">
        <v>69</v>
      </c>
      <c r="G68" s="21" t="s">
        <v>38</v>
      </c>
      <c r="H68" s="18">
        <v>9</v>
      </c>
      <c r="I68" s="22" t="s">
        <v>26</v>
      </c>
      <c r="J68" s="18">
        <v>1</v>
      </c>
      <c r="K68" s="23" t="s">
        <v>27</v>
      </c>
      <c r="L68" s="24">
        <v>3</v>
      </c>
      <c r="M68" s="25" t="s">
        <v>28</v>
      </c>
      <c r="N68" s="18">
        <v>11</v>
      </c>
      <c r="O68" s="21" t="s">
        <v>12</v>
      </c>
      <c r="P68" s="26">
        <v>2</v>
      </c>
      <c r="Q68" s="19" t="s">
        <v>29</v>
      </c>
      <c r="R68" s="27">
        <v>2</v>
      </c>
      <c r="S68" s="28" t="s">
        <v>27</v>
      </c>
      <c r="T68" s="20" t="s">
        <v>53</v>
      </c>
      <c r="U68" s="20" t="s">
        <v>54</v>
      </c>
      <c r="V68" s="20"/>
      <c r="W68" s="18">
        <v>5</v>
      </c>
      <c r="X68" s="29" t="s">
        <v>48</v>
      </c>
      <c r="Y68" s="20">
        <v>1</v>
      </c>
      <c r="Z68" s="20">
        <v>1</v>
      </c>
      <c r="AA68" s="19" t="s">
        <v>17</v>
      </c>
      <c r="AB68" s="30" t="s">
        <v>55</v>
      </c>
      <c r="AC68" s="31" t="s">
        <v>232</v>
      </c>
      <c r="AD68" s="31"/>
      <c r="AE68" s="31"/>
      <c r="AF68" s="31"/>
      <c r="AG68" s="31"/>
      <c r="AH68" s="31"/>
      <c r="AI68" s="22" t="s">
        <v>20</v>
      </c>
      <c r="AJ68" s="32" t="s">
        <v>21</v>
      </c>
      <c r="AK68" s="33" t="s">
        <v>22</v>
      </c>
      <c r="AL68" s="32">
        <v>2</v>
      </c>
      <c r="AM68" s="21" t="s">
        <v>23</v>
      </c>
      <c r="AN68" s="31" t="s">
        <v>37</v>
      </c>
      <c r="AO68" s="34" t="s">
        <v>37</v>
      </c>
      <c r="AP68" s="35"/>
      <c r="AQ68" s="31">
        <v>0</v>
      </c>
      <c r="AR68" s="31" t="s">
        <v>59</v>
      </c>
      <c r="AS68" s="31">
        <v>0</v>
      </c>
      <c r="AT68" s="31" t="s">
        <v>37</v>
      </c>
    </row>
    <row r="69" spans="1:46" ht="99" customHeight="1" x14ac:dyDescent="0.25">
      <c r="A69" s="17">
        <v>67</v>
      </c>
      <c r="B69" s="18"/>
      <c r="C69" s="19" t="s">
        <v>233</v>
      </c>
      <c r="D69" s="20"/>
      <c r="E69" s="20"/>
      <c r="F69" s="18"/>
      <c r="G69" s="21" t="s">
        <v>99</v>
      </c>
      <c r="H69" s="18"/>
      <c r="I69" s="22" t="s">
        <v>26</v>
      </c>
      <c r="J69" s="18"/>
      <c r="K69" s="23" t="s">
        <v>27</v>
      </c>
      <c r="L69" s="24"/>
      <c r="M69" s="25" t="s">
        <v>61</v>
      </c>
      <c r="N69" s="18"/>
      <c r="O69" s="21" t="s">
        <v>12</v>
      </c>
      <c r="P69" s="26"/>
      <c r="Q69" s="19" t="s">
        <v>29</v>
      </c>
      <c r="R69" s="27"/>
      <c r="S69" s="28" t="s">
        <v>27</v>
      </c>
      <c r="T69" s="20" t="s">
        <v>157</v>
      </c>
      <c r="U69" s="20" t="s">
        <v>158</v>
      </c>
      <c r="V69" s="20"/>
      <c r="W69" s="18"/>
      <c r="X69" s="29" t="s">
        <v>48</v>
      </c>
      <c r="Y69" s="20">
        <v>1</v>
      </c>
      <c r="Z69" s="20">
        <v>1</v>
      </c>
      <c r="AA69" s="19" t="s">
        <v>17</v>
      </c>
      <c r="AB69" s="30" t="s">
        <v>55</v>
      </c>
      <c r="AC69" s="31" t="s">
        <v>159</v>
      </c>
      <c r="AD69" s="31"/>
      <c r="AE69" s="31"/>
      <c r="AF69" s="31"/>
      <c r="AG69" s="31"/>
      <c r="AH69" s="31"/>
      <c r="AI69" s="22" t="s">
        <v>20</v>
      </c>
      <c r="AJ69" s="32" t="s">
        <v>43</v>
      </c>
      <c r="AK69" s="33" t="s">
        <v>44</v>
      </c>
      <c r="AL69" s="32">
        <v>3</v>
      </c>
      <c r="AM69" s="21" t="s">
        <v>45</v>
      </c>
      <c r="AN69" s="31" t="s">
        <v>20</v>
      </c>
      <c r="AO69" s="34" t="s">
        <v>20</v>
      </c>
      <c r="AP69" s="35"/>
      <c r="AQ69" s="31" t="s">
        <v>59</v>
      </c>
      <c r="AR69" s="31" t="s">
        <v>98</v>
      </c>
      <c r="AS69" s="31" t="s">
        <v>59</v>
      </c>
      <c r="AT69" s="31" t="s">
        <v>98</v>
      </c>
    </row>
    <row r="70" spans="1:46" ht="105" customHeight="1" x14ac:dyDescent="0.25">
      <c r="A70" s="17">
        <v>68</v>
      </c>
      <c r="B70" s="18"/>
      <c r="C70" s="19" t="s">
        <v>233</v>
      </c>
      <c r="D70" s="20"/>
      <c r="E70" s="20"/>
      <c r="F70" s="18"/>
      <c r="G70" s="21" t="s">
        <v>156</v>
      </c>
      <c r="H70" s="18"/>
      <c r="I70" s="22" t="s">
        <v>52</v>
      </c>
      <c r="J70" s="18"/>
      <c r="K70" s="23" t="s">
        <v>68</v>
      </c>
      <c r="L70" s="24"/>
      <c r="M70" s="25" t="s">
        <v>11</v>
      </c>
      <c r="N70" s="18"/>
      <c r="O70" s="21" t="s">
        <v>12</v>
      </c>
      <c r="P70" s="26"/>
      <c r="Q70" s="19" t="s">
        <v>29</v>
      </c>
      <c r="R70" s="27"/>
      <c r="S70" s="28" t="s">
        <v>68</v>
      </c>
      <c r="T70" s="39" t="s">
        <v>387</v>
      </c>
      <c r="U70" s="39" t="s">
        <v>386</v>
      </c>
      <c r="V70" s="20"/>
      <c r="W70" s="18"/>
      <c r="X70" s="29" t="s">
        <v>48</v>
      </c>
      <c r="Y70" s="20">
        <v>1</v>
      </c>
      <c r="Z70" s="20">
        <v>1</v>
      </c>
      <c r="AA70" s="19" t="s">
        <v>251</v>
      </c>
      <c r="AB70" s="30" t="s">
        <v>55</v>
      </c>
      <c r="AC70" s="37" t="s">
        <v>259</v>
      </c>
      <c r="AD70" s="52" t="s">
        <v>36</v>
      </c>
      <c r="AE70" s="52" t="s">
        <v>45</v>
      </c>
      <c r="AF70" s="53">
        <v>4</v>
      </c>
      <c r="AG70" s="54" t="s">
        <v>260</v>
      </c>
      <c r="AH70" s="53">
        <v>0</v>
      </c>
      <c r="AI70" s="53">
        <v>2</v>
      </c>
      <c r="AJ70" s="32" t="s">
        <v>35</v>
      </c>
      <c r="AK70" s="55" t="s">
        <v>36</v>
      </c>
      <c r="AL70" s="32"/>
      <c r="AM70" s="21" t="s">
        <v>45</v>
      </c>
      <c r="AN70" s="31" t="s">
        <v>148</v>
      </c>
      <c r="AO70" s="34" t="s">
        <v>148</v>
      </c>
      <c r="AP70" s="35"/>
      <c r="AQ70" s="31" t="s">
        <v>59</v>
      </c>
      <c r="AR70" s="31" t="s">
        <v>98</v>
      </c>
      <c r="AS70" s="31" t="s">
        <v>20</v>
      </c>
      <c r="AT70" s="31" t="s">
        <v>59</v>
      </c>
    </row>
    <row r="71" spans="1:46" ht="162.75" customHeight="1" x14ac:dyDescent="0.25">
      <c r="A71" s="17">
        <v>69</v>
      </c>
      <c r="B71" s="18"/>
      <c r="C71" s="19" t="s">
        <v>233</v>
      </c>
      <c r="D71" s="20"/>
      <c r="E71" s="20"/>
      <c r="F71" s="18"/>
      <c r="G71" s="21" t="s">
        <v>156</v>
      </c>
      <c r="H71" s="18"/>
      <c r="I71" s="22" t="s">
        <v>52</v>
      </c>
      <c r="J71" s="18"/>
      <c r="K71" s="23" t="s">
        <v>68</v>
      </c>
      <c r="L71" s="24"/>
      <c r="M71" s="25" t="s">
        <v>239</v>
      </c>
      <c r="N71" s="18"/>
      <c r="O71" s="21" t="s">
        <v>12</v>
      </c>
      <c r="P71" s="26"/>
      <c r="Q71" s="19" t="s">
        <v>29</v>
      </c>
      <c r="R71" s="27"/>
      <c r="S71" s="28" t="s">
        <v>68</v>
      </c>
      <c r="T71" s="37" t="s">
        <v>261</v>
      </c>
      <c r="U71" s="37" t="s">
        <v>262</v>
      </c>
      <c r="V71" s="20"/>
      <c r="W71" s="18"/>
      <c r="X71" s="29" t="s">
        <v>48</v>
      </c>
      <c r="Y71" s="20">
        <v>1</v>
      </c>
      <c r="Z71" s="20">
        <v>1</v>
      </c>
      <c r="AA71" s="19" t="s">
        <v>251</v>
      </c>
      <c r="AB71" s="30" t="s">
        <v>55</v>
      </c>
      <c r="AC71" s="37" t="s">
        <v>399</v>
      </c>
      <c r="AD71" s="52" t="s">
        <v>36</v>
      </c>
      <c r="AE71" s="52" t="s">
        <v>45</v>
      </c>
      <c r="AF71" s="53">
        <v>4</v>
      </c>
      <c r="AG71" s="54" t="s">
        <v>260</v>
      </c>
      <c r="AH71" s="53">
        <v>1</v>
      </c>
      <c r="AI71" s="53">
        <v>1</v>
      </c>
      <c r="AJ71" s="32" t="s">
        <v>35</v>
      </c>
      <c r="AK71" s="55" t="s">
        <v>36</v>
      </c>
      <c r="AL71" s="32"/>
      <c r="AM71" s="21" t="s">
        <v>45</v>
      </c>
      <c r="AN71" s="31" t="s">
        <v>58</v>
      </c>
      <c r="AO71" s="34" t="s">
        <v>58</v>
      </c>
      <c r="AP71" s="35"/>
      <c r="AQ71" s="31" t="s">
        <v>98</v>
      </c>
      <c r="AR71" s="31" t="s">
        <v>98</v>
      </c>
      <c r="AS71" s="31" t="s">
        <v>98</v>
      </c>
      <c r="AT71" s="31" t="s">
        <v>98</v>
      </c>
    </row>
    <row r="72" spans="1:46" ht="104.25" customHeight="1" x14ac:dyDescent="0.25">
      <c r="A72" s="17">
        <v>70</v>
      </c>
      <c r="B72" s="18"/>
      <c r="C72" s="19" t="s">
        <v>233</v>
      </c>
      <c r="D72" s="20"/>
      <c r="E72" s="20"/>
      <c r="F72" s="18"/>
      <c r="G72" s="21" t="s">
        <v>156</v>
      </c>
      <c r="H72" s="18"/>
      <c r="I72" s="22" t="s">
        <v>52</v>
      </c>
      <c r="J72" s="18"/>
      <c r="K72" s="23" t="s">
        <v>68</v>
      </c>
      <c r="L72" s="24"/>
      <c r="M72" s="25" t="s">
        <v>11</v>
      </c>
      <c r="N72" s="18"/>
      <c r="O72" s="21" t="s">
        <v>12</v>
      </c>
      <c r="P72" s="26"/>
      <c r="Q72" s="19" t="s">
        <v>29</v>
      </c>
      <c r="R72" s="27"/>
      <c r="S72" s="28" t="s">
        <v>218</v>
      </c>
      <c r="T72" s="37" t="s">
        <v>389</v>
      </c>
      <c r="U72" s="37" t="s">
        <v>390</v>
      </c>
      <c r="V72" s="20"/>
      <c r="W72" s="18"/>
      <c r="X72" s="29" t="s">
        <v>48</v>
      </c>
      <c r="Y72" s="20">
        <v>1</v>
      </c>
      <c r="Z72" s="20">
        <v>1</v>
      </c>
      <c r="AA72" s="19" t="s">
        <v>263</v>
      </c>
      <c r="AB72" s="30" t="s">
        <v>55</v>
      </c>
      <c r="AC72" s="37" t="s">
        <v>388</v>
      </c>
      <c r="AD72" s="52" t="s">
        <v>36</v>
      </c>
      <c r="AE72" s="52" t="s">
        <v>45</v>
      </c>
      <c r="AF72" s="53">
        <v>1</v>
      </c>
      <c r="AG72" s="54" t="s">
        <v>260</v>
      </c>
      <c r="AH72" s="53">
        <v>0</v>
      </c>
      <c r="AI72" s="53">
        <v>0</v>
      </c>
      <c r="AJ72" s="32" t="s">
        <v>35</v>
      </c>
      <c r="AK72" s="55" t="s">
        <v>36</v>
      </c>
      <c r="AL72" s="32"/>
      <c r="AM72" s="21" t="s">
        <v>45</v>
      </c>
      <c r="AN72" s="31" t="s">
        <v>98</v>
      </c>
      <c r="AO72" s="34" t="s">
        <v>98</v>
      </c>
      <c r="AP72" s="35"/>
      <c r="AQ72" s="31" t="s">
        <v>59</v>
      </c>
      <c r="AR72" s="31" t="s">
        <v>59</v>
      </c>
      <c r="AS72" s="31" t="s">
        <v>98</v>
      </c>
      <c r="AT72" s="31" t="s">
        <v>59</v>
      </c>
    </row>
    <row r="73" spans="1:46" ht="132.75" customHeight="1" x14ac:dyDescent="0.25">
      <c r="A73" s="17">
        <v>71</v>
      </c>
      <c r="B73" s="18"/>
      <c r="C73" s="19" t="s">
        <v>233</v>
      </c>
      <c r="D73" s="20"/>
      <c r="E73" s="20"/>
      <c r="F73" s="18"/>
      <c r="G73" s="21" t="s">
        <v>156</v>
      </c>
      <c r="H73" s="18"/>
      <c r="I73" s="22" t="s">
        <v>52</v>
      </c>
      <c r="J73" s="18"/>
      <c r="K73" s="23" t="s">
        <v>68</v>
      </c>
      <c r="L73" s="24"/>
      <c r="M73" s="25" t="s">
        <v>11</v>
      </c>
      <c r="N73" s="18"/>
      <c r="O73" s="21" t="s">
        <v>12</v>
      </c>
      <c r="P73" s="26"/>
      <c r="Q73" s="19" t="s">
        <v>29</v>
      </c>
      <c r="R73" s="27"/>
      <c r="S73" s="28" t="s">
        <v>218</v>
      </c>
      <c r="T73" s="37" t="s">
        <v>264</v>
      </c>
      <c r="U73" s="37" t="s">
        <v>265</v>
      </c>
      <c r="V73" s="20"/>
      <c r="W73" s="18"/>
      <c r="X73" s="29" t="s">
        <v>48</v>
      </c>
      <c r="Y73" s="20">
        <v>1</v>
      </c>
      <c r="Z73" s="20">
        <v>1</v>
      </c>
      <c r="AA73" s="19" t="s">
        <v>263</v>
      </c>
      <c r="AB73" s="30" t="s">
        <v>55</v>
      </c>
      <c r="AC73" s="37" t="s">
        <v>259</v>
      </c>
      <c r="AD73" s="52" t="s">
        <v>36</v>
      </c>
      <c r="AE73" s="52" t="s">
        <v>45</v>
      </c>
      <c r="AF73" s="53">
        <v>1</v>
      </c>
      <c r="AG73" s="54" t="s">
        <v>260</v>
      </c>
      <c r="AH73" s="53">
        <v>0</v>
      </c>
      <c r="AI73" s="53">
        <v>0</v>
      </c>
      <c r="AJ73" s="32" t="s">
        <v>35</v>
      </c>
      <c r="AK73" s="55" t="s">
        <v>36</v>
      </c>
      <c r="AL73" s="32"/>
      <c r="AM73" s="21" t="s">
        <v>45</v>
      </c>
      <c r="AN73" s="31" t="s">
        <v>98</v>
      </c>
      <c r="AO73" s="34" t="s">
        <v>98</v>
      </c>
      <c r="AP73" s="35"/>
      <c r="AQ73" s="31" t="s">
        <v>98</v>
      </c>
      <c r="AR73" s="31" t="s">
        <v>59</v>
      </c>
      <c r="AS73" s="31" t="s">
        <v>59</v>
      </c>
      <c r="AT73" s="31" t="s">
        <v>59</v>
      </c>
    </row>
    <row r="74" spans="1:46" ht="144.75" customHeight="1" x14ac:dyDescent="0.25">
      <c r="A74" s="17">
        <v>72</v>
      </c>
      <c r="B74" s="18"/>
      <c r="C74" s="19" t="s">
        <v>233</v>
      </c>
      <c r="D74" s="20"/>
      <c r="E74" s="20"/>
      <c r="F74" s="18"/>
      <c r="G74" s="21" t="s">
        <v>111</v>
      </c>
      <c r="H74" s="18"/>
      <c r="I74" s="22" t="s">
        <v>112</v>
      </c>
      <c r="J74" s="18"/>
      <c r="K74" s="23" t="s">
        <v>78</v>
      </c>
      <c r="L74" s="24"/>
      <c r="M74" s="25" t="s">
        <v>118</v>
      </c>
      <c r="N74" s="18">
        <v>2</v>
      </c>
      <c r="O74" s="21" t="s">
        <v>119</v>
      </c>
      <c r="P74" s="26">
        <v>4</v>
      </c>
      <c r="Q74" s="19" t="s">
        <v>120</v>
      </c>
      <c r="R74" s="27"/>
      <c r="S74" s="28" t="s">
        <v>78</v>
      </c>
      <c r="T74" s="20" t="s">
        <v>121</v>
      </c>
      <c r="U74" s="20" t="s">
        <v>122</v>
      </c>
      <c r="V74" s="20"/>
      <c r="W74" s="18"/>
      <c r="X74" s="29" t="s">
        <v>32</v>
      </c>
      <c r="Y74" s="20">
        <v>1</v>
      </c>
      <c r="Z74" s="20">
        <v>1</v>
      </c>
      <c r="AA74" s="19" t="s">
        <v>17</v>
      </c>
      <c r="AB74" s="30" t="s">
        <v>55</v>
      </c>
      <c r="AC74" s="61" t="s">
        <v>403</v>
      </c>
      <c r="AD74" s="31"/>
      <c r="AE74" s="31"/>
      <c r="AF74" s="31"/>
      <c r="AG74" s="31"/>
      <c r="AH74" s="31"/>
      <c r="AI74" s="22"/>
      <c r="AJ74" s="32"/>
      <c r="AK74" s="33" t="s">
        <v>36</v>
      </c>
      <c r="AL74" s="32"/>
      <c r="AM74" s="21" t="s">
        <v>45</v>
      </c>
      <c r="AN74" s="31" t="s">
        <v>58</v>
      </c>
      <c r="AO74" s="34" t="s">
        <v>58</v>
      </c>
      <c r="AP74" s="35"/>
      <c r="AQ74" s="31" t="s">
        <v>98</v>
      </c>
      <c r="AR74" s="31" t="s">
        <v>98</v>
      </c>
      <c r="AS74" s="31" t="s">
        <v>98</v>
      </c>
      <c r="AT74" s="31" t="s">
        <v>98</v>
      </c>
    </row>
    <row r="75" spans="1:46" ht="114" customHeight="1" x14ac:dyDescent="0.25">
      <c r="A75" s="17">
        <v>73</v>
      </c>
      <c r="B75" s="18">
        <v>5</v>
      </c>
      <c r="C75" s="19" t="s">
        <v>266</v>
      </c>
      <c r="D75" s="20"/>
      <c r="E75" s="20"/>
      <c r="F75" s="18">
        <v>163</v>
      </c>
      <c r="G75" s="21" t="s">
        <v>168</v>
      </c>
      <c r="H75" s="18">
        <v>9</v>
      </c>
      <c r="I75" s="22" t="s">
        <v>26</v>
      </c>
      <c r="J75" s="18">
        <v>4</v>
      </c>
      <c r="K75" s="23" t="s">
        <v>68</v>
      </c>
      <c r="L75" s="24">
        <v>2</v>
      </c>
      <c r="M75" s="25" t="s">
        <v>11</v>
      </c>
      <c r="N75" s="18">
        <v>11</v>
      </c>
      <c r="O75" s="21" t="s">
        <v>12</v>
      </c>
      <c r="P75" s="26">
        <v>2</v>
      </c>
      <c r="Q75" s="19" t="s">
        <v>29</v>
      </c>
      <c r="R75" s="27">
        <v>5</v>
      </c>
      <c r="S75" s="28" t="s">
        <v>68</v>
      </c>
      <c r="T75" s="20" t="s">
        <v>267</v>
      </c>
      <c r="U75" s="20" t="s">
        <v>268</v>
      </c>
      <c r="V75" s="20"/>
      <c r="W75" s="18">
        <v>5</v>
      </c>
      <c r="X75" s="29" t="s">
        <v>48</v>
      </c>
      <c r="Y75" s="20">
        <v>1</v>
      </c>
      <c r="Z75" s="20">
        <v>1</v>
      </c>
      <c r="AA75" s="19" t="s">
        <v>251</v>
      </c>
      <c r="AB75" s="30" t="s">
        <v>269</v>
      </c>
      <c r="AC75" s="31" t="s">
        <v>270</v>
      </c>
      <c r="AD75" s="31"/>
      <c r="AE75" s="31"/>
      <c r="AF75" s="31"/>
      <c r="AG75" s="31"/>
      <c r="AH75" s="31"/>
      <c r="AI75" s="22" t="s">
        <v>20</v>
      </c>
      <c r="AJ75" s="32" t="s">
        <v>21</v>
      </c>
      <c r="AK75" s="33" t="s">
        <v>22</v>
      </c>
      <c r="AL75" s="32">
        <v>3</v>
      </c>
      <c r="AM75" s="21" t="s">
        <v>45</v>
      </c>
      <c r="AN75" s="31" t="s">
        <v>271</v>
      </c>
      <c r="AO75" s="34" t="s">
        <v>269</v>
      </c>
      <c r="AP75" s="35"/>
      <c r="AQ75" s="31">
        <v>0</v>
      </c>
      <c r="AR75" s="31">
        <v>0</v>
      </c>
      <c r="AS75" s="31">
        <v>0</v>
      </c>
      <c r="AT75" s="31" t="s">
        <v>271</v>
      </c>
    </row>
    <row r="76" spans="1:46" ht="99.75" customHeight="1" x14ac:dyDescent="0.25">
      <c r="A76" s="17">
        <v>74</v>
      </c>
      <c r="B76" s="18">
        <v>5</v>
      </c>
      <c r="C76" s="19" t="s">
        <v>266</v>
      </c>
      <c r="D76" s="20"/>
      <c r="E76" s="20"/>
      <c r="F76" s="18">
        <v>50</v>
      </c>
      <c r="G76" s="21" t="s">
        <v>177</v>
      </c>
      <c r="H76" s="18">
        <v>9</v>
      </c>
      <c r="I76" s="22" t="s">
        <v>26</v>
      </c>
      <c r="J76" s="18">
        <v>4</v>
      </c>
      <c r="K76" s="23" t="s">
        <v>68</v>
      </c>
      <c r="L76" s="24">
        <v>2</v>
      </c>
      <c r="M76" s="25" t="s">
        <v>11</v>
      </c>
      <c r="N76" s="18">
        <v>11</v>
      </c>
      <c r="O76" s="21" t="s">
        <v>12</v>
      </c>
      <c r="P76" s="26">
        <v>2</v>
      </c>
      <c r="Q76" s="19" t="s">
        <v>29</v>
      </c>
      <c r="R76" s="27">
        <v>5</v>
      </c>
      <c r="S76" s="28" t="s">
        <v>68</v>
      </c>
      <c r="T76" s="20" t="s">
        <v>272</v>
      </c>
      <c r="U76" s="20" t="s">
        <v>273</v>
      </c>
      <c r="V76" s="20"/>
      <c r="W76" s="18">
        <v>5</v>
      </c>
      <c r="X76" s="29" t="s">
        <v>48</v>
      </c>
      <c r="Y76" s="20">
        <v>1</v>
      </c>
      <c r="Z76" s="20">
        <v>1</v>
      </c>
      <c r="AA76" s="19" t="s">
        <v>251</v>
      </c>
      <c r="AB76" s="30" t="s">
        <v>274</v>
      </c>
      <c r="AC76" s="31" t="s">
        <v>275</v>
      </c>
      <c r="AD76" s="31"/>
      <c r="AE76" s="31"/>
      <c r="AF76" s="31"/>
      <c r="AG76" s="31"/>
      <c r="AH76" s="31"/>
      <c r="AI76" s="22" t="s">
        <v>20</v>
      </c>
      <c r="AJ76" s="32" t="s">
        <v>21</v>
      </c>
      <c r="AK76" s="33" t="s">
        <v>22</v>
      </c>
      <c r="AL76" s="32">
        <v>3</v>
      </c>
      <c r="AM76" s="21" t="s">
        <v>45</v>
      </c>
      <c r="AN76" s="31" t="s">
        <v>276</v>
      </c>
      <c r="AO76" s="34" t="s">
        <v>391</v>
      </c>
      <c r="AP76" s="35"/>
      <c r="AQ76" s="31">
        <v>0</v>
      </c>
      <c r="AR76" s="31">
        <v>0</v>
      </c>
      <c r="AS76" s="31">
        <v>0</v>
      </c>
      <c r="AT76" s="31" t="s">
        <v>276</v>
      </c>
    </row>
    <row r="77" spans="1:46" ht="114.75" customHeight="1" x14ac:dyDescent="0.25">
      <c r="A77" s="17">
        <v>75</v>
      </c>
      <c r="B77" s="18">
        <v>5</v>
      </c>
      <c r="C77" s="19" t="s">
        <v>266</v>
      </c>
      <c r="D77" s="20"/>
      <c r="E77" s="20"/>
      <c r="F77" s="18">
        <v>157</v>
      </c>
      <c r="G77" s="21" t="s">
        <v>277</v>
      </c>
      <c r="H77" s="18">
        <v>9</v>
      </c>
      <c r="I77" s="22" t="s">
        <v>26</v>
      </c>
      <c r="J77" s="18">
        <v>4</v>
      </c>
      <c r="K77" s="23" t="s">
        <v>68</v>
      </c>
      <c r="L77" s="24">
        <v>2</v>
      </c>
      <c r="M77" s="25" t="s">
        <v>11</v>
      </c>
      <c r="N77" s="18">
        <v>11</v>
      </c>
      <c r="O77" s="21" t="s">
        <v>12</v>
      </c>
      <c r="P77" s="26">
        <v>2</v>
      </c>
      <c r="Q77" s="19" t="s">
        <v>29</v>
      </c>
      <c r="R77" s="27">
        <v>5</v>
      </c>
      <c r="S77" s="28" t="s">
        <v>68</v>
      </c>
      <c r="T77" s="20" t="s">
        <v>278</v>
      </c>
      <c r="U77" s="20" t="s">
        <v>279</v>
      </c>
      <c r="V77" s="20"/>
      <c r="W77" s="18">
        <v>5</v>
      </c>
      <c r="X77" s="29" t="s">
        <v>48</v>
      </c>
      <c r="Y77" s="20">
        <v>1</v>
      </c>
      <c r="Z77" s="20">
        <v>1</v>
      </c>
      <c r="AA77" s="19" t="s">
        <v>251</v>
      </c>
      <c r="AB77" s="30" t="s">
        <v>280</v>
      </c>
      <c r="AC77" s="31" t="s">
        <v>270</v>
      </c>
      <c r="AD77" s="31"/>
      <c r="AE77" s="31"/>
      <c r="AF77" s="31"/>
      <c r="AG77" s="31"/>
      <c r="AH77" s="31"/>
      <c r="AI77" s="22" t="s">
        <v>20</v>
      </c>
      <c r="AJ77" s="32" t="s">
        <v>21</v>
      </c>
      <c r="AK77" s="33" t="s">
        <v>22</v>
      </c>
      <c r="AL77" s="32">
        <v>3</v>
      </c>
      <c r="AM77" s="21" t="s">
        <v>45</v>
      </c>
      <c r="AN77" s="31" t="s">
        <v>281</v>
      </c>
      <c r="AO77" s="34" t="s">
        <v>392</v>
      </c>
      <c r="AP77" s="35"/>
      <c r="AQ77" s="31">
        <v>0</v>
      </c>
      <c r="AR77" s="31">
        <v>0</v>
      </c>
      <c r="AS77" s="31">
        <v>0</v>
      </c>
      <c r="AT77" s="31" t="s">
        <v>281</v>
      </c>
    </row>
    <row r="78" spans="1:46" ht="97.5" customHeight="1" x14ac:dyDescent="0.25">
      <c r="A78" s="17">
        <v>76</v>
      </c>
      <c r="B78" s="18">
        <v>5</v>
      </c>
      <c r="C78" s="19" t="s">
        <v>266</v>
      </c>
      <c r="D78" s="20"/>
      <c r="E78" s="20"/>
      <c r="F78" s="18">
        <v>148</v>
      </c>
      <c r="G78" s="21" t="s">
        <v>282</v>
      </c>
      <c r="H78" s="18">
        <v>9</v>
      </c>
      <c r="I78" s="22" t="s">
        <v>26</v>
      </c>
      <c r="J78" s="18">
        <v>4</v>
      </c>
      <c r="K78" s="23" t="s">
        <v>68</v>
      </c>
      <c r="L78" s="24">
        <v>2</v>
      </c>
      <c r="M78" s="25" t="s">
        <v>11</v>
      </c>
      <c r="N78" s="18">
        <v>11</v>
      </c>
      <c r="O78" s="21" t="s">
        <v>12</v>
      </c>
      <c r="P78" s="26">
        <v>2</v>
      </c>
      <c r="Q78" s="19" t="s">
        <v>29</v>
      </c>
      <c r="R78" s="27">
        <v>5</v>
      </c>
      <c r="S78" s="28" t="s">
        <v>68</v>
      </c>
      <c r="T78" s="20" t="s">
        <v>283</v>
      </c>
      <c r="U78" s="20" t="s">
        <v>284</v>
      </c>
      <c r="V78" s="20"/>
      <c r="W78" s="18">
        <v>5</v>
      </c>
      <c r="X78" s="29" t="s">
        <v>48</v>
      </c>
      <c r="Y78" s="20">
        <v>1</v>
      </c>
      <c r="Z78" s="20">
        <v>1</v>
      </c>
      <c r="AA78" s="19" t="s">
        <v>251</v>
      </c>
      <c r="AB78" s="30" t="s">
        <v>285</v>
      </c>
      <c r="AC78" s="31" t="s">
        <v>270</v>
      </c>
      <c r="AD78" s="31"/>
      <c r="AE78" s="31"/>
      <c r="AF78" s="31"/>
      <c r="AG78" s="31"/>
      <c r="AH78" s="31"/>
      <c r="AI78" s="22" t="s">
        <v>20</v>
      </c>
      <c r="AJ78" s="32" t="s">
        <v>21</v>
      </c>
      <c r="AK78" s="33" t="s">
        <v>22</v>
      </c>
      <c r="AL78" s="32">
        <v>3</v>
      </c>
      <c r="AM78" s="21" t="s">
        <v>45</v>
      </c>
      <c r="AN78" s="31" t="s">
        <v>286</v>
      </c>
      <c r="AO78" s="34" t="s">
        <v>393</v>
      </c>
      <c r="AP78" s="35"/>
      <c r="AQ78" s="31">
        <v>0</v>
      </c>
      <c r="AR78" s="31">
        <v>0</v>
      </c>
      <c r="AS78" s="31">
        <v>0</v>
      </c>
      <c r="AT78" s="31" t="s">
        <v>286</v>
      </c>
    </row>
    <row r="79" spans="1:46" ht="100.5" customHeight="1" x14ac:dyDescent="0.25">
      <c r="A79" s="17">
        <v>77</v>
      </c>
      <c r="B79" s="18">
        <v>5</v>
      </c>
      <c r="C79" s="19" t="s">
        <v>266</v>
      </c>
      <c r="D79" s="20"/>
      <c r="E79" s="20"/>
      <c r="F79" s="18">
        <v>67</v>
      </c>
      <c r="G79" s="21" t="s">
        <v>156</v>
      </c>
      <c r="H79" s="18">
        <v>9</v>
      </c>
      <c r="I79" s="22" t="s">
        <v>26</v>
      </c>
      <c r="J79" s="18">
        <v>4</v>
      </c>
      <c r="K79" s="23" t="s">
        <v>68</v>
      </c>
      <c r="L79" s="24">
        <v>2</v>
      </c>
      <c r="M79" s="25" t="s">
        <v>118</v>
      </c>
      <c r="N79" s="18">
        <v>11</v>
      </c>
      <c r="O79" s="21" t="s">
        <v>12</v>
      </c>
      <c r="P79" s="26">
        <v>2</v>
      </c>
      <c r="Q79" s="19" t="s">
        <v>29</v>
      </c>
      <c r="R79" s="27">
        <v>5</v>
      </c>
      <c r="S79" s="28" t="s">
        <v>68</v>
      </c>
      <c r="T79" s="20" t="s">
        <v>287</v>
      </c>
      <c r="U79" s="20" t="s">
        <v>288</v>
      </c>
      <c r="V79" s="20"/>
      <c r="W79" s="18">
        <v>5</v>
      </c>
      <c r="X79" s="29" t="s">
        <v>32</v>
      </c>
      <c r="Y79" s="20">
        <v>1</v>
      </c>
      <c r="Z79" s="20">
        <v>1</v>
      </c>
      <c r="AA79" s="19" t="s">
        <v>251</v>
      </c>
      <c r="AB79" s="30" t="s">
        <v>289</v>
      </c>
      <c r="AC79" s="31" t="s">
        <v>290</v>
      </c>
      <c r="AD79" s="31"/>
      <c r="AE79" s="31"/>
      <c r="AF79" s="31"/>
      <c r="AG79" s="31"/>
      <c r="AH79" s="31"/>
      <c r="AI79" s="22" t="s">
        <v>20</v>
      </c>
      <c r="AJ79" s="32" t="s">
        <v>21</v>
      </c>
      <c r="AK79" s="33" t="s">
        <v>22</v>
      </c>
      <c r="AL79" s="32">
        <v>3</v>
      </c>
      <c r="AM79" s="21" t="s">
        <v>45</v>
      </c>
      <c r="AN79" s="31" t="s">
        <v>291</v>
      </c>
      <c r="AO79" s="34" t="s">
        <v>304</v>
      </c>
      <c r="AP79" s="35"/>
      <c r="AQ79" s="31">
        <v>0</v>
      </c>
      <c r="AR79" s="31">
        <v>0</v>
      </c>
      <c r="AS79" s="31">
        <v>0</v>
      </c>
      <c r="AT79" s="31" t="s">
        <v>292</v>
      </c>
    </row>
    <row r="80" spans="1:46" ht="102.75" customHeight="1" x14ac:dyDescent="0.25">
      <c r="A80" s="17">
        <v>78</v>
      </c>
      <c r="B80" s="18">
        <v>5</v>
      </c>
      <c r="C80" s="19" t="s">
        <v>266</v>
      </c>
      <c r="D80" s="20"/>
      <c r="E80" s="20"/>
      <c r="F80" s="18">
        <v>67</v>
      </c>
      <c r="G80" s="21" t="s">
        <v>156</v>
      </c>
      <c r="H80" s="18">
        <v>9</v>
      </c>
      <c r="I80" s="22" t="s">
        <v>26</v>
      </c>
      <c r="J80" s="18">
        <v>4</v>
      </c>
      <c r="K80" s="23" t="s">
        <v>68</v>
      </c>
      <c r="L80" s="24">
        <v>2</v>
      </c>
      <c r="M80" s="25" t="s">
        <v>118</v>
      </c>
      <c r="N80" s="18">
        <v>11</v>
      </c>
      <c r="O80" s="21" t="s">
        <v>12</v>
      </c>
      <c r="P80" s="26">
        <v>2</v>
      </c>
      <c r="Q80" s="19" t="s">
        <v>29</v>
      </c>
      <c r="R80" s="27">
        <v>5</v>
      </c>
      <c r="S80" s="28" t="s">
        <v>68</v>
      </c>
      <c r="T80" s="20" t="s">
        <v>293</v>
      </c>
      <c r="U80" s="20" t="s">
        <v>294</v>
      </c>
      <c r="V80" s="20"/>
      <c r="W80" s="18">
        <v>5</v>
      </c>
      <c r="X80" s="29" t="s">
        <v>32</v>
      </c>
      <c r="Y80" s="20">
        <v>1</v>
      </c>
      <c r="Z80" s="20">
        <v>1</v>
      </c>
      <c r="AA80" s="19" t="s">
        <v>251</v>
      </c>
      <c r="AB80" s="30" t="s">
        <v>295</v>
      </c>
      <c r="AC80" s="31" t="s">
        <v>296</v>
      </c>
      <c r="AD80" s="31"/>
      <c r="AE80" s="31"/>
      <c r="AF80" s="31"/>
      <c r="AG80" s="31"/>
      <c r="AH80" s="31"/>
      <c r="AI80" s="22" t="s">
        <v>20</v>
      </c>
      <c r="AJ80" s="32" t="s">
        <v>21</v>
      </c>
      <c r="AK80" s="33" t="s">
        <v>22</v>
      </c>
      <c r="AL80" s="32">
        <v>3</v>
      </c>
      <c r="AM80" s="21" t="s">
        <v>45</v>
      </c>
      <c r="AN80" s="31" t="s">
        <v>297</v>
      </c>
      <c r="AO80" s="34" t="s">
        <v>297</v>
      </c>
      <c r="AP80" s="35"/>
      <c r="AQ80" s="31">
        <v>0</v>
      </c>
      <c r="AR80" s="31">
        <v>0</v>
      </c>
      <c r="AS80" s="31">
        <v>0</v>
      </c>
      <c r="AT80" s="31" t="s">
        <v>297</v>
      </c>
    </row>
    <row r="81" spans="1:46" ht="96.75" customHeight="1" x14ac:dyDescent="0.25">
      <c r="A81" s="17">
        <v>79</v>
      </c>
      <c r="B81" s="18">
        <v>5</v>
      </c>
      <c r="C81" s="19" t="s">
        <v>266</v>
      </c>
      <c r="D81" s="20"/>
      <c r="E81" s="20"/>
      <c r="F81" s="18">
        <v>67</v>
      </c>
      <c r="G81" s="21" t="s">
        <v>156</v>
      </c>
      <c r="H81" s="18">
        <v>9</v>
      </c>
      <c r="I81" s="22" t="s">
        <v>26</v>
      </c>
      <c r="J81" s="18">
        <v>4</v>
      </c>
      <c r="K81" s="23" t="s">
        <v>68</v>
      </c>
      <c r="L81" s="24">
        <v>2</v>
      </c>
      <c r="M81" s="25" t="s">
        <v>118</v>
      </c>
      <c r="N81" s="18">
        <v>11</v>
      </c>
      <c r="O81" s="21" t="s">
        <v>12</v>
      </c>
      <c r="P81" s="26">
        <v>2</v>
      </c>
      <c r="Q81" s="19" t="s">
        <v>29</v>
      </c>
      <c r="R81" s="27">
        <v>5</v>
      </c>
      <c r="S81" s="28" t="s">
        <v>68</v>
      </c>
      <c r="T81" s="20" t="s">
        <v>298</v>
      </c>
      <c r="U81" s="20" t="s">
        <v>299</v>
      </c>
      <c r="V81" s="20"/>
      <c r="W81" s="18">
        <v>5</v>
      </c>
      <c r="X81" s="29" t="s">
        <v>32</v>
      </c>
      <c r="Y81" s="20">
        <v>1</v>
      </c>
      <c r="Z81" s="20">
        <v>1</v>
      </c>
      <c r="AA81" s="19" t="s">
        <v>251</v>
      </c>
      <c r="AB81" s="30">
        <v>1600</v>
      </c>
      <c r="AC81" s="31" t="s">
        <v>290</v>
      </c>
      <c r="AD81" s="31"/>
      <c r="AE81" s="31"/>
      <c r="AF81" s="31"/>
      <c r="AG81" s="31"/>
      <c r="AH81" s="31"/>
      <c r="AI81" s="22" t="s">
        <v>20</v>
      </c>
      <c r="AJ81" s="32" t="s">
        <v>21</v>
      </c>
      <c r="AK81" s="33" t="s">
        <v>22</v>
      </c>
      <c r="AL81" s="32">
        <v>3</v>
      </c>
      <c r="AM81" s="21" t="s">
        <v>45</v>
      </c>
      <c r="AN81" s="31" t="s">
        <v>300</v>
      </c>
      <c r="AO81" s="34" t="s">
        <v>301</v>
      </c>
      <c r="AP81" s="35"/>
      <c r="AQ81" s="31">
        <v>0</v>
      </c>
      <c r="AR81" s="31">
        <v>0</v>
      </c>
      <c r="AS81" s="31">
        <v>0</v>
      </c>
      <c r="AT81" s="31" t="s">
        <v>301</v>
      </c>
    </row>
    <row r="82" spans="1:46" ht="93.75" customHeight="1" x14ac:dyDescent="0.25">
      <c r="A82" s="17">
        <v>80</v>
      </c>
      <c r="B82" s="18">
        <v>5</v>
      </c>
      <c r="C82" s="19" t="s">
        <v>266</v>
      </c>
      <c r="D82" s="20"/>
      <c r="E82" s="20"/>
      <c r="F82" s="18">
        <v>67</v>
      </c>
      <c r="G82" s="21" t="s">
        <v>156</v>
      </c>
      <c r="H82" s="18">
        <v>9</v>
      </c>
      <c r="I82" s="22" t="s">
        <v>26</v>
      </c>
      <c r="J82" s="18">
        <v>4</v>
      </c>
      <c r="K82" s="23" t="s">
        <v>68</v>
      </c>
      <c r="L82" s="24">
        <v>2</v>
      </c>
      <c r="M82" s="25" t="s">
        <v>118</v>
      </c>
      <c r="N82" s="18">
        <v>11</v>
      </c>
      <c r="O82" s="21" t="s">
        <v>12</v>
      </c>
      <c r="P82" s="26">
        <v>2</v>
      </c>
      <c r="Q82" s="19" t="s">
        <v>29</v>
      </c>
      <c r="R82" s="27">
        <v>5</v>
      </c>
      <c r="S82" s="28" t="s">
        <v>68</v>
      </c>
      <c r="T82" s="20" t="s">
        <v>302</v>
      </c>
      <c r="U82" s="20" t="s">
        <v>303</v>
      </c>
      <c r="V82" s="20"/>
      <c r="W82" s="18">
        <v>5</v>
      </c>
      <c r="X82" s="29" t="s">
        <v>32</v>
      </c>
      <c r="Y82" s="20">
        <v>1</v>
      </c>
      <c r="Z82" s="20">
        <v>1</v>
      </c>
      <c r="AA82" s="19" t="s">
        <v>251</v>
      </c>
      <c r="AB82" s="30">
        <v>1800</v>
      </c>
      <c r="AC82" s="31" t="s">
        <v>290</v>
      </c>
      <c r="AD82" s="31"/>
      <c r="AE82" s="31"/>
      <c r="AF82" s="31"/>
      <c r="AG82" s="31"/>
      <c r="AH82" s="31"/>
      <c r="AI82" s="22" t="s">
        <v>20</v>
      </c>
      <c r="AJ82" s="32" t="s">
        <v>21</v>
      </c>
      <c r="AK82" s="33" t="s">
        <v>22</v>
      </c>
      <c r="AL82" s="32">
        <v>3</v>
      </c>
      <c r="AM82" s="21" t="s">
        <v>45</v>
      </c>
      <c r="AN82" s="31" t="s">
        <v>291</v>
      </c>
      <c r="AO82" s="34" t="s">
        <v>304</v>
      </c>
      <c r="AP82" s="35"/>
      <c r="AQ82" s="31">
        <v>0</v>
      </c>
      <c r="AR82" s="31">
        <v>0</v>
      </c>
      <c r="AS82" s="31">
        <v>0</v>
      </c>
      <c r="AT82" s="31" t="s">
        <v>304</v>
      </c>
    </row>
    <row r="83" spans="1:46" ht="116.25" customHeight="1" x14ac:dyDescent="0.25">
      <c r="A83" s="17">
        <v>81</v>
      </c>
      <c r="B83" s="18">
        <v>5</v>
      </c>
      <c r="C83" s="19" t="s">
        <v>266</v>
      </c>
      <c r="D83" s="20"/>
      <c r="E83" s="20"/>
      <c r="F83" s="18">
        <v>80</v>
      </c>
      <c r="G83" s="21" t="s">
        <v>51</v>
      </c>
      <c r="H83" s="18">
        <v>5</v>
      </c>
      <c r="I83" s="22" t="s">
        <v>39</v>
      </c>
      <c r="J83" s="18">
        <v>1</v>
      </c>
      <c r="K83" s="23" t="s">
        <v>27</v>
      </c>
      <c r="L83" s="24">
        <v>3</v>
      </c>
      <c r="M83" s="25" t="s">
        <v>28</v>
      </c>
      <c r="N83" s="18">
        <v>11</v>
      </c>
      <c r="O83" s="21" t="s">
        <v>12</v>
      </c>
      <c r="P83" s="26">
        <v>2</v>
      </c>
      <c r="Q83" s="19" t="s">
        <v>29</v>
      </c>
      <c r="R83" s="27">
        <v>2</v>
      </c>
      <c r="S83" s="28" t="s">
        <v>27</v>
      </c>
      <c r="T83" s="20" t="s">
        <v>305</v>
      </c>
      <c r="U83" s="20" t="s">
        <v>306</v>
      </c>
      <c r="V83" s="20"/>
      <c r="W83" s="18">
        <v>5</v>
      </c>
      <c r="X83" s="29" t="s">
        <v>32</v>
      </c>
      <c r="Y83" s="20">
        <v>1</v>
      </c>
      <c r="Z83" s="20">
        <v>1</v>
      </c>
      <c r="AA83" s="19" t="s">
        <v>126</v>
      </c>
      <c r="AB83" s="30" t="s">
        <v>98</v>
      </c>
      <c r="AC83" s="31" t="s">
        <v>307</v>
      </c>
      <c r="AD83" s="31"/>
      <c r="AE83" s="31"/>
      <c r="AF83" s="31"/>
      <c r="AG83" s="31"/>
      <c r="AH83" s="31"/>
      <c r="AI83" s="22" t="s">
        <v>20</v>
      </c>
      <c r="AJ83" s="32" t="s">
        <v>21</v>
      </c>
      <c r="AK83" s="33" t="s">
        <v>22</v>
      </c>
      <c r="AL83" s="32">
        <v>2</v>
      </c>
      <c r="AM83" s="21" t="s">
        <v>23</v>
      </c>
      <c r="AN83" s="31" t="s">
        <v>98</v>
      </c>
      <c r="AO83" s="34" t="s">
        <v>98</v>
      </c>
      <c r="AP83" s="35"/>
      <c r="AQ83" s="31">
        <v>0</v>
      </c>
      <c r="AR83" s="31">
        <v>0</v>
      </c>
      <c r="AS83" s="31">
        <v>0</v>
      </c>
      <c r="AT83" s="31" t="s">
        <v>98</v>
      </c>
    </row>
    <row r="84" spans="1:46" ht="166.5" customHeight="1" x14ac:dyDescent="0.25">
      <c r="A84" s="17">
        <v>82</v>
      </c>
      <c r="B84" s="18">
        <v>5</v>
      </c>
      <c r="C84" s="19" t="s">
        <v>266</v>
      </c>
      <c r="D84" s="20"/>
      <c r="E84" s="20"/>
      <c r="F84" s="18">
        <v>67</v>
      </c>
      <c r="G84" s="21" t="s">
        <v>156</v>
      </c>
      <c r="H84" s="18">
        <v>9</v>
      </c>
      <c r="I84" s="22" t="s">
        <v>26</v>
      </c>
      <c r="J84" s="18">
        <v>4</v>
      </c>
      <c r="K84" s="23" t="s">
        <v>68</v>
      </c>
      <c r="L84" s="24">
        <v>2</v>
      </c>
      <c r="M84" s="25" t="s">
        <v>11</v>
      </c>
      <c r="N84" s="18">
        <v>11</v>
      </c>
      <c r="O84" s="21" t="s">
        <v>12</v>
      </c>
      <c r="P84" s="26">
        <v>2</v>
      </c>
      <c r="Q84" s="19" t="s">
        <v>29</v>
      </c>
      <c r="R84" s="27">
        <v>5</v>
      </c>
      <c r="S84" s="28" t="s">
        <v>68</v>
      </c>
      <c r="T84" s="20" t="s">
        <v>308</v>
      </c>
      <c r="U84" s="20" t="s">
        <v>309</v>
      </c>
      <c r="V84" s="20"/>
      <c r="W84" s="18">
        <v>5</v>
      </c>
      <c r="X84" s="29" t="s">
        <v>48</v>
      </c>
      <c r="Y84" s="20">
        <v>1</v>
      </c>
      <c r="Z84" s="20">
        <v>1</v>
      </c>
      <c r="AA84" s="19" t="s">
        <v>310</v>
      </c>
      <c r="AB84" s="30" t="s">
        <v>311</v>
      </c>
      <c r="AC84" s="31" t="s">
        <v>238</v>
      </c>
      <c r="AD84" s="31"/>
      <c r="AE84" s="31"/>
      <c r="AF84" s="31"/>
      <c r="AG84" s="31"/>
      <c r="AH84" s="31"/>
      <c r="AI84" s="22" t="s">
        <v>20</v>
      </c>
      <c r="AJ84" s="32" t="s">
        <v>21</v>
      </c>
      <c r="AK84" s="33" t="s">
        <v>22</v>
      </c>
      <c r="AL84" s="32">
        <v>3</v>
      </c>
      <c r="AM84" s="21" t="s">
        <v>23</v>
      </c>
      <c r="AN84" s="31" t="s">
        <v>312</v>
      </c>
      <c r="AO84" s="34" t="s">
        <v>312</v>
      </c>
      <c r="AP84" s="35"/>
      <c r="AQ84" s="31">
        <v>0</v>
      </c>
      <c r="AR84" s="31">
        <v>0</v>
      </c>
      <c r="AS84" s="31">
        <v>0</v>
      </c>
      <c r="AT84" s="31" t="s">
        <v>312</v>
      </c>
    </row>
    <row r="85" spans="1:46" ht="111" customHeight="1" x14ac:dyDescent="0.25">
      <c r="A85" s="17">
        <v>83</v>
      </c>
      <c r="B85" s="18">
        <v>5</v>
      </c>
      <c r="C85" s="19" t="s">
        <v>266</v>
      </c>
      <c r="D85" s="20"/>
      <c r="E85" s="20"/>
      <c r="F85" s="18">
        <v>67</v>
      </c>
      <c r="G85" s="21" t="s">
        <v>156</v>
      </c>
      <c r="H85" s="18">
        <v>9</v>
      </c>
      <c r="I85" s="22" t="s">
        <v>26</v>
      </c>
      <c r="J85" s="18">
        <v>4</v>
      </c>
      <c r="K85" s="23" t="s">
        <v>68</v>
      </c>
      <c r="L85" s="24">
        <v>2</v>
      </c>
      <c r="M85" s="25" t="s">
        <v>11</v>
      </c>
      <c r="N85" s="18">
        <v>11</v>
      </c>
      <c r="O85" s="21" t="s">
        <v>12</v>
      </c>
      <c r="P85" s="26">
        <v>2</v>
      </c>
      <c r="Q85" s="19" t="s">
        <v>29</v>
      </c>
      <c r="R85" s="27">
        <v>5</v>
      </c>
      <c r="S85" s="28" t="s">
        <v>68</v>
      </c>
      <c r="T85" s="20" t="s">
        <v>313</v>
      </c>
      <c r="U85" s="20" t="s">
        <v>314</v>
      </c>
      <c r="V85" s="20"/>
      <c r="W85" s="18">
        <v>5</v>
      </c>
      <c r="X85" s="29" t="s">
        <v>48</v>
      </c>
      <c r="Y85" s="20">
        <v>1</v>
      </c>
      <c r="Z85" s="20">
        <v>1</v>
      </c>
      <c r="AA85" s="19" t="s">
        <v>310</v>
      </c>
      <c r="AB85" s="30" t="s">
        <v>315</v>
      </c>
      <c r="AC85" s="31" t="s">
        <v>238</v>
      </c>
      <c r="AD85" s="31"/>
      <c r="AE85" s="31"/>
      <c r="AF85" s="31"/>
      <c r="AG85" s="31"/>
      <c r="AH85" s="31"/>
      <c r="AI85" s="22" t="s">
        <v>20</v>
      </c>
      <c r="AJ85" s="32" t="s">
        <v>175</v>
      </c>
      <c r="AK85" s="33" t="s">
        <v>176</v>
      </c>
      <c r="AL85" s="32">
        <v>2</v>
      </c>
      <c r="AM85" s="21" t="s">
        <v>23</v>
      </c>
      <c r="AN85" s="31" t="s">
        <v>311</v>
      </c>
      <c r="AO85" s="34" t="s">
        <v>311</v>
      </c>
      <c r="AP85" s="35"/>
      <c r="AQ85" s="31">
        <v>0</v>
      </c>
      <c r="AR85" s="31">
        <v>0</v>
      </c>
      <c r="AS85" s="31">
        <v>0</v>
      </c>
      <c r="AT85" s="31" t="s">
        <v>311</v>
      </c>
    </row>
    <row r="86" spans="1:46" ht="224.25" customHeight="1" x14ac:dyDescent="0.25">
      <c r="A86" s="17">
        <v>84</v>
      </c>
      <c r="B86" s="18">
        <v>5</v>
      </c>
      <c r="C86" s="19" t="s">
        <v>266</v>
      </c>
      <c r="D86" s="20"/>
      <c r="E86" s="20"/>
      <c r="F86" s="18">
        <v>67</v>
      </c>
      <c r="G86" s="21" t="s">
        <v>156</v>
      </c>
      <c r="H86" s="18">
        <v>9</v>
      </c>
      <c r="I86" s="22" t="s">
        <v>26</v>
      </c>
      <c r="J86" s="18">
        <v>4</v>
      </c>
      <c r="K86" s="23" t="s">
        <v>68</v>
      </c>
      <c r="L86" s="24">
        <v>2</v>
      </c>
      <c r="M86" s="25" t="s">
        <v>11</v>
      </c>
      <c r="N86" s="18">
        <v>11</v>
      </c>
      <c r="O86" s="21" t="s">
        <v>12</v>
      </c>
      <c r="P86" s="26">
        <v>2</v>
      </c>
      <c r="Q86" s="19" t="s">
        <v>29</v>
      </c>
      <c r="R86" s="27">
        <v>5</v>
      </c>
      <c r="S86" s="28" t="s">
        <v>68</v>
      </c>
      <c r="T86" s="20" t="s">
        <v>316</v>
      </c>
      <c r="U86" s="20" t="s">
        <v>317</v>
      </c>
      <c r="V86" s="20"/>
      <c r="W86" s="18">
        <v>5</v>
      </c>
      <c r="X86" s="29" t="s">
        <v>48</v>
      </c>
      <c r="Y86" s="20">
        <v>1</v>
      </c>
      <c r="Z86" s="20">
        <v>1</v>
      </c>
      <c r="AA86" s="19" t="s">
        <v>310</v>
      </c>
      <c r="AB86" s="30" t="s">
        <v>318</v>
      </c>
      <c r="AC86" s="31" t="s">
        <v>238</v>
      </c>
      <c r="AD86" s="31"/>
      <c r="AE86" s="31"/>
      <c r="AF86" s="31"/>
      <c r="AG86" s="31"/>
      <c r="AH86" s="31"/>
      <c r="AI86" s="22" t="s">
        <v>20</v>
      </c>
      <c r="AJ86" s="32" t="s">
        <v>21</v>
      </c>
      <c r="AK86" s="33" t="s">
        <v>22</v>
      </c>
      <c r="AL86" s="32">
        <v>3</v>
      </c>
      <c r="AM86" s="21" t="s">
        <v>45</v>
      </c>
      <c r="AN86" s="31" t="s">
        <v>319</v>
      </c>
      <c r="AO86" s="34" t="s">
        <v>319</v>
      </c>
      <c r="AP86" s="35"/>
      <c r="AQ86" s="31">
        <v>0</v>
      </c>
      <c r="AR86" s="31">
        <v>0</v>
      </c>
      <c r="AS86" s="31">
        <v>0</v>
      </c>
      <c r="AT86" s="31" t="s">
        <v>319</v>
      </c>
    </row>
    <row r="87" spans="1:46" ht="144.75" customHeight="1" x14ac:dyDescent="0.25">
      <c r="A87" s="17">
        <v>85</v>
      </c>
      <c r="B87" s="18">
        <v>6</v>
      </c>
      <c r="C87" s="19" t="s">
        <v>320</v>
      </c>
      <c r="D87" s="20" t="s">
        <v>24</v>
      </c>
      <c r="E87" s="20"/>
      <c r="F87" s="18">
        <v>25</v>
      </c>
      <c r="G87" s="21" t="s">
        <v>321</v>
      </c>
      <c r="H87" s="18">
        <v>9</v>
      </c>
      <c r="I87" s="22" t="s">
        <v>26</v>
      </c>
      <c r="J87" s="18">
        <v>2</v>
      </c>
      <c r="K87" s="23" t="s">
        <v>10</v>
      </c>
      <c r="L87" s="24">
        <v>14</v>
      </c>
      <c r="M87" s="25" t="s">
        <v>113</v>
      </c>
      <c r="N87" s="18">
        <v>7</v>
      </c>
      <c r="O87" s="21" t="s">
        <v>114</v>
      </c>
      <c r="P87" s="26">
        <v>5</v>
      </c>
      <c r="Q87" s="19" t="s">
        <v>115</v>
      </c>
      <c r="R87" s="27">
        <v>3</v>
      </c>
      <c r="S87" s="28" t="s">
        <v>10</v>
      </c>
      <c r="T87" s="20" t="s">
        <v>322</v>
      </c>
      <c r="U87" s="20" t="s">
        <v>323</v>
      </c>
      <c r="V87" s="20"/>
      <c r="W87" s="18">
        <v>5</v>
      </c>
      <c r="X87" s="29" t="s">
        <v>32</v>
      </c>
      <c r="Y87" s="20">
        <v>1</v>
      </c>
      <c r="Z87" s="20">
        <v>1</v>
      </c>
      <c r="AA87" s="19" t="s">
        <v>324</v>
      </c>
      <c r="AB87" s="30" t="s">
        <v>18</v>
      </c>
      <c r="AC87" s="31" t="s">
        <v>108</v>
      </c>
      <c r="AD87" s="31"/>
      <c r="AE87" s="31"/>
      <c r="AF87" s="31"/>
      <c r="AG87" s="31"/>
      <c r="AH87" s="31"/>
      <c r="AI87" s="22" t="s">
        <v>20</v>
      </c>
      <c r="AJ87" s="32" t="s">
        <v>21</v>
      </c>
      <c r="AK87" s="33" t="s">
        <v>22</v>
      </c>
      <c r="AL87" s="32">
        <v>2</v>
      </c>
      <c r="AM87" s="21" t="s">
        <v>23</v>
      </c>
      <c r="AN87" s="31" t="s">
        <v>18</v>
      </c>
      <c r="AO87" s="34" t="s">
        <v>18</v>
      </c>
      <c r="AP87" s="35"/>
      <c r="AQ87" s="31" t="s">
        <v>173</v>
      </c>
      <c r="AR87" s="31" t="s">
        <v>325</v>
      </c>
      <c r="AS87" s="31" t="s">
        <v>326</v>
      </c>
      <c r="AT87" s="31" t="s">
        <v>18</v>
      </c>
    </row>
    <row r="88" spans="1:46" ht="119.25" customHeight="1" x14ac:dyDescent="0.25">
      <c r="A88" s="17">
        <v>86</v>
      </c>
      <c r="B88" s="18">
        <v>6</v>
      </c>
      <c r="C88" s="19" t="s">
        <v>320</v>
      </c>
      <c r="D88" s="20" t="s">
        <v>24</v>
      </c>
      <c r="E88" s="20"/>
      <c r="F88" s="18">
        <v>125</v>
      </c>
      <c r="G88" s="21" t="s">
        <v>327</v>
      </c>
      <c r="H88" s="18">
        <v>3</v>
      </c>
      <c r="I88" s="22" t="s">
        <v>328</v>
      </c>
      <c r="J88" s="18">
        <v>2</v>
      </c>
      <c r="K88" s="23" t="s">
        <v>10</v>
      </c>
      <c r="L88" s="24">
        <v>2</v>
      </c>
      <c r="M88" s="25" t="s">
        <v>329</v>
      </c>
      <c r="N88" s="18">
        <v>10</v>
      </c>
      <c r="O88" s="21" t="s">
        <v>330</v>
      </c>
      <c r="P88" s="26">
        <v>5</v>
      </c>
      <c r="Q88" s="19" t="s">
        <v>115</v>
      </c>
      <c r="R88" s="27">
        <v>3</v>
      </c>
      <c r="S88" s="28" t="s">
        <v>10</v>
      </c>
      <c r="T88" s="20" t="s">
        <v>331</v>
      </c>
      <c r="U88" s="20" t="s">
        <v>332</v>
      </c>
      <c r="V88" s="20"/>
      <c r="W88" s="18">
        <v>5</v>
      </c>
      <c r="X88" s="29" t="s">
        <v>333</v>
      </c>
      <c r="Y88" s="20">
        <v>1</v>
      </c>
      <c r="Z88" s="20">
        <v>1</v>
      </c>
      <c r="AA88" s="19" t="s">
        <v>324</v>
      </c>
      <c r="AB88" s="30" t="s">
        <v>18</v>
      </c>
      <c r="AC88" s="31" t="s">
        <v>108</v>
      </c>
      <c r="AD88" s="31"/>
      <c r="AE88" s="31"/>
      <c r="AF88" s="31"/>
      <c r="AG88" s="31"/>
      <c r="AH88" s="31"/>
      <c r="AI88" s="22" t="s">
        <v>20</v>
      </c>
      <c r="AJ88" s="32" t="s">
        <v>21</v>
      </c>
      <c r="AK88" s="33" t="s">
        <v>22</v>
      </c>
      <c r="AL88" s="32">
        <v>2</v>
      </c>
      <c r="AM88" s="21" t="s">
        <v>23</v>
      </c>
      <c r="AN88" s="31" t="s">
        <v>18</v>
      </c>
      <c r="AO88" s="34" t="s">
        <v>18</v>
      </c>
      <c r="AP88" s="35"/>
      <c r="AQ88" s="31">
        <v>0</v>
      </c>
      <c r="AR88" s="31">
        <v>0</v>
      </c>
      <c r="AS88" s="31">
        <v>0</v>
      </c>
      <c r="AT88" s="31" t="s">
        <v>18</v>
      </c>
    </row>
    <row r="89" spans="1:46" ht="111.75" customHeight="1" x14ac:dyDescent="0.25">
      <c r="A89" s="17">
        <v>87</v>
      </c>
      <c r="B89" s="18">
        <v>6</v>
      </c>
      <c r="C89" s="19" t="s">
        <v>320</v>
      </c>
      <c r="D89" s="20" t="s">
        <v>24</v>
      </c>
      <c r="E89" s="20"/>
      <c r="F89" s="18">
        <v>139</v>
      </c>
      <c r="G89" s="21" t="s">
        <v>334</v>
      </c>
      <c r="H89" s="18">
        <v>9</v>
      </c>
      <c r="I89" s="22" t="s">
        <v>26</v>
      </c>
      <c r="J89" s="18">
        <v>2</v>
      </c>
      <c r="K89" s="23" t="s">
        <v>10</v>
      </c>
      <c r="L89" s="24">
        <v>2</v>
      </c>
      <c r="M89" s="25" t="s">
        <v>329</v>
      </c>
      <c r="N89" s="18">
        <v>11</v>
      </c>
      <c r="O89" s="21" t="s">
        <v>12</v>
      </c>
      <c r="P89" s="26">
        <v>2</v>
      </c>
      <c r="Q89" s="19" t="s">
        <v>29</v>
      </c>
      <c r="R89" s="27">
        <v>3</v>
      </c>
      <c r="S89" s="28" t="s">
        <v>10</v>
      </c>
      <c r="T89" s="20" t="s">
        <v>335</v>
      </c>
      <c r="U89" s="20" t="s">
        <v>336</v>
      </c>
      <c r="V89" s="20"/>
      <c r="W89" s="18">
        <v>5</v>
      </c>
      <c r="X89" s="29" t="s">
        <v>48</v>
      </c>
      <c r="Y89" s="20">
        <v>1</v>
      </c>
      <c r="Z89" s="20">
        <v>1</v>
      </c>
      <c r="AA89" s="19" t="s">
        <v>324</v>
      </c>
      <c r="AB89" s="30" t="s">
        <v>18</v>
      </c>
      <c r="AC89" s="31" t="s">
        <v>108</v>
      </c>
      <c r="AD89" s="31"/>
      <c r="AE89" s="31"/>
      <c r="AF89" s="31"/>
      <c r="AG89" s="31"/>
      <c r="AH89" s="31"/>
      <c r="AI89" s="22" t="s">
        <v>20</v>
      </c>
      <c r="AJ89" s="32" t="s">
        <v>21</v>
      </c>
      <c r="AK89" s="33" t="s">
        <v>22</v>
      </c>
      <c r="AL89" s="32">
        <v>2</v>
      </c>
      <c r="AM89" s="21" t="s">
        <v>23</v>
      </c>
      <c r="AN89" s="31" t="s">
        <v>18</v>
      </c>
      <c r="AO89" s="34" t="s">
        <v>18</v>
      </c>
      <c r="AP89" s="35"/>
      <c r="AQ89" s="31" t="s">
        <v>59</v>
      </c>
      <c r="AR89" s="31" t="s">
        <v>93</v>
      </c>
      <c r="AS89" s="31" t="s">
        <v>222</v>
      </c>
      <c r="AT89" s="31" t="s">
        <v>18</v>
      </c>
    </row>
    <row r="90" spans="1:46" ht="108.75" customHeight="1" x14ac:dyDescent="0.25">
      <c r="A90" s="17">
        <v>88</v>
      </c>
      <c r="B90" s="18">
        <v>6</v>
      </c>
      <c r="C90" s="19" t="s">
        <v>320</v>
      </c>
      <c r="D90" s="20" t="s">
        <v>24</v>
      </c>
      <c r="E90" s="20"/>
      <c r="F90" s="18">
        <v>74</v>
      </c>
      <c r="G90" s="21" t="s">
        <v>99</v>
      </c>
      <c r="H90" s="18">
        <v>9</v>
      </c>
      <c r="I90" s="22" t="s">
        <v>26</v>
      </c>
      <c r="J90" s="18">
        <v>5</v>
      </c>
      <c r="K90" s="23" t="s">
        <v>78</v>
      </c>
      <c r="L90" s="24">
        <v>4</v>
      </c>
      <c r="M90" s="25" t="s">
        <v>61</v>
      </c>
      <c r="N90" s="18">
        <v>11</v>
      </c>
      <c r="O90" s="21" t="s">
        <v>12</v>
      </c>
      <c r="P90" s="26">
        <v>2</v>
      </c>
      <c r="Q90" s="19" t="s">
        <v>29</v>
      </c>
      <c r="R90" s="27">
        <v>2</v>
      </c>
      <c r="S90" s="28" t="s">
        <v>27</v>
      </c>
      <c r="T90" s="20" t="s">
        <v>256</v>
      </c>
      <c r="U90" s="20" t="s">
        <v>337</v>
      </c>
      <c r="V90" s="20"/>
      <c r="W90" s="18">
        <v>5</v>
      </c>
      <c r="X90" s="29" t="s">
        <v>48</v>
      </c>
      <c r="Y90" s="20">
        <v>1</v>
      </c>
      <c r="Z90" s="20">
        <v>1</v>
      </c>
      <c r="AA90" s="19" t="s">
        <v>324</v>
      </c>
      <c r="AB90" s="30" t="s">
        <v>37</v>
      </c>
      <c r="AC90" s="31" t="s">
        <v>103</v>
      </c>
      <c r="AD90" s="31"/>
      <c r="AE90" s="31"/>
      <c r="AF90" s="31"/>
      <c r="AG90" s="31"/>
      <c r="AH90" s="31"/>
      <c r="AI90" s="22" t="s">
        <v>20</v>
      </c>
      <c r="AJ90" s="32" t="s">
        <v>35</v>
      </c>
      <c r="AK90" s="33" t="s">
        <v>36</v>
      </c>
      <c r="AL90" s="32">
        <v>2</v>
      </c>
      <c r="AM90" s="21" t="s">
        <v>23</v>
      </c>
      <c r="AN90" s="31" t="s">
        <v>37</v>
      </c>
      <c r="AO90" s="34" t="s">
        <v>37</v>
      </c>
      <c r="AP90" s="35"/>
      <c r="AQ90" s="31" t="s">
        <v>37</v>
      </c>
      <c r="AR90" s="31" t="s">
        <v>37</v>
      </c>
      <c r="AS90" s="31" t="s">
        <v>37</v>
      </c>
      <c r="AT90" s="31" t="s">
        <v>37</v>
      </c>
    </row>
    <row r="91" spans="1:46" ht="86.25" customHeight="1" x14ac:dyDescent="0.25">
      <c r="A91" s="17">
        <v>89</v>
      </c>
      <c r="B91" s="18">
        <v>6</v>
      </c>
      <c r="C91" s="19" t="s">
        <v>320</v>
      </c>
      <c r="D91" s="20" t="s">
        <v>24</v>
      </c>
      <c r="E91" s="20"/>
      <c r="F91" s="18">
        <v>91</v>
      </c>
      <c r="G91" s="21" t="s">
        <v>338</v>
      </c>
      <c r="H91" s="18">
        <v>8</v>
      </c>
      <c r="I91" s="22" t="s">
        <v>9</v>
      </c>
      <c r="J91" s="18">
        <v>2</v>
      </c>
      <c r="K91" s="23" t="s">
        <v>10</v>
      </c>
      <c r="L91" s="24">
        <v>9</v>
      </c>
      <c r="M91" s="25" t="s">
        <v>132</v>
      </c>
      <c r="N91" s="18">
        <v>6</v>
      </c>
      <c r="O91" s="21" t="s">
        <v>133</v>
      </c>
      <c r="P91" s="26">
        <v>6</v>
      </c>
      <c r="Q91" s="19" t="s">
        <v>134</v>
      </c>
      <c r="R91" s="27">
        <v>3</v>
      </c>
      <c r="S91" s="28" t="s">
        <v>10</v>
      </c>
      <c r="T91" s="20" t="s">
        <v>339</v>
      </c>
      <c r="U91" s="20" t="s">
        <v>340</v>
      </c>
      <c r="V91" s="20"/>
      <c r="W91" s="18">
        <v>4</v>
      </c>
      <c r="X91" s="29" t="s">
        <v>137</v>
      </c>
      <c r="Y91" s="20">
        <v>1</v>
      </c>
      <c r="Z91" s="20">
        <v>1</v>
      </c>
      <c r="AA91" s="19" t="s">
        <v>324</v>
      </c>
      <c r="AB91" s="30" t="s">
        <v>341</v>
      </c>
      <c r="AC91" s="31" t="s">
        <v>342</v>
      </c>
      <c r="AD91" s="31"/>
      <c r="AE91" s="31"/>
      <c r="AF91" s="31"/>
      <c r="AG91" s="31"/>
      <c r="AH91" s="31"/>
      <c r="AI91" s="22" t="s">
        <v>20</v>
      </c>
      <c r="AJ91" s="32" t="s">
        <v>21</v>
      </c>
      <c r="AK91" s="33" t="s">
        <v>22</v>
      </c>
      <c r="AL91" s="32">
        <v>2</v>
      </c>
      <c r="AM91" s="21" t="s">
        <v>23</v>
      </c>
      <c r="AN91" s="31" t="s">
        <v>341</v>
      </c>
      <c r="AO91" s="34" t="s">
        <v>341</v>
      </c>
      <c r="AP91" s="35"/>
      <c r="AQ91" s="31" t="s">
        <v>59</v>
      </c>
      <c r="AR91" s="31" t="s">
        <v>59</v>
      </c>
      <c r="AS91" s="31" t="s">
        <v>59</v>
      </c>
      <c r="AT91" s="31" t="s">
        <v>341</v>
      </c>
    </row>
    <row r="92" spans="1:46" ht="132" customHeight="1" x14ac:dyDescent="0.25">
      <c r="A92" s="17">
        <v>90</v>
      </c>
      <c r="B92" s="18"/>
      <c r="C92" s="19" t="s">
        <v>320</v>
      </c>
      <c r="D92" s="20"/>
      <c r="E92" s="20"/>
      <c r="F92" s="18"/>
      <c r="G92" s="21" t="s">
        <v>338</v>
      </c>
      <c r="H92" s="18"/>
      <c r="I92" s="22" t="s">
        <v>9</v>
      </c>
      <c r="J92" s="18"/>
      <c r="K92" s="23" t="s">
        <v>10</v>
      </c>
      <c r="L92" s="24"/>
      <c r="M92" s="25" t="s">
        <v>132</v>
      </c>
      <c r="N92" s="18"/>
      <c r="O92" s="21" t="s">
        <v>133</v>
      </c>
      <c r="P92" s="26"/>
      <c r="Q92" s="19" t="s">
        <v>134</v>
      </c>
      <c r="R92" s="27"/>
      <c r="S92" s="28" t="s">
        <v>10</v>
      </c>
      <c r="T92" s="20" t="s">
        <v>343</v>
      </c>
      <c r="U92" s="20" t="s">
        <v>344</v>
      </c>
      <c r="V92" s="20"/>
      <c r="W92" s="18"/>
      <c r="X92" s="29" t="s">
        <v>137</v>
      </c>
      <c r="Y92" s="20">
        <v>1</v>
      </c>
      <c r="Z92" s="20">
        <v>1</v>
      </c>
      <c r="AA92" s="19" t="s">
        <v>324</v>
      </c>
      <c r="AB92" s="30" t="s">
        <v>55</v>
      </c>
      <c r="AC92" s="30" t="s">
        <v>345</v>
      </c>
      <c r="AD92" s="31"/>
      <c r="AE92" s="31"/>
      <c r="AF92" s="31"/>
      <c r="AG92" s="31"/>
      <c r="AH92" s="31"/>
      <c r="AI92" s="22"/>
      <c r="AJ92" s="32"/>
      <c r="AK92" s="33" t="s">
        <v>22</v>
      </c>
      <c r="AL92" s="32"/>
      <c r="AM92" s="21" t="s">
        <v>45</v>
      </c>
      <c r="AN92" s="31" t="s">
        <v>98</v>
      </c>
      <c r="AO92" s="34" t="s">
        <v>98</v>
      </c>
      <c r="AP92" s="35"/>
      <c r="AQ92" s="31" t="s">
        <v>59</v>
      </c>
      <c r="AR92" s="31" t="s">
        <v>59</v>
      </c>
      <c r="AS92" s="31" t="s">
        <v>59</v>
      </c>
      <c r="AT92" s="31" t="s">
        <v>98</v>
      </c>
    </row>
    <row r="93" spans="1:46" ht="160.5" customHeight="1" x14ac:dyDescent="0.25">
      <c r="A93" s="17">
        <v>91</v>
      </c>
      <c r="B93" s="18">
        <v>6</v>
      </c>
      <c r="C93" s="19" t="s">
        <v>320</v>
      </c>
      <c r="D93" s="20" t="s">
        <v>24</v>
      </c>
      <c r="E93" s="20"/>
      <c r="F93" s="18">
        <v>101</v>
      </c>
      <c r="G93" s="21" t="s">
        <v>346</v>
      </c>
      <c r="H93" s="18">
        <v>6</v>
      </c>
      <c r="I93" s="22" t="s">
        <v>347</v>
      </c>
      <c r="J93" s="18">
        <v>3</v>
      </c>
      <c r="K93" s="23" t="s">
        <v>218</v>
      </c>
      <c r="L93" s="24">
        <v>12</v>
      </c>
      <c r="M93" s="25" t="s">
        <v>348</v>
      </c>
      <c r="N93" s="18">
        <v>4</v>
      </c>
      <c r="O93" s="21" t="s">
        <v>349</v>
      </c>
      <c r="P93" s="26">
        <v>4</v>
      </c>
      <c r="Q93" s="19" t="s">
        <v>120</v>
      </c>
      <c r="R93" s="27">
        <v>4</v>
      </c>
      <c r="S93" s="28" t="s">
        <v>218</v>
      </c>
      <c r="T93" s="20" t="s">
        <v>350</v>
      </c>
      <c r="U93" s="20" t="s">
        <v>351</v>
      </c>
      <c r="V93" s="20"/>
      <c r="W93" s="18">
        <v>1</v>
      </c>
      <c r="X93" s="29" t="s">
        <v>16</v>
      </c>
      <c r="Y93" s="20">
        <v>1</v>
      </c>
      <c r="Z93" s="20">
        <v>1</v>
      </c>
      <c r="AA93" s="19" t="s">
        <v>324</v>
      </c>
      <c r="AB93" s="30" t="s">
        <v>58</v>
      </c>
      <c r="AC93" s="31" t="s">
        <v>404</v>
      </c>
      <c r="AD93" s="31"/>
      <c r="AE93" s="31"/>
      <c r="AF93" s="31"/>
      <c r="AG93" s="31"/>
      <c r="AH93" s="31"/>
      <c r="AI93" s="22" t="s">
        <v>20</v>
      </c>
      <c r="AJ93" s="32" t="s">
        <v>43</v>
      </c>
      <c r="AK93" s="33" t="s">
        <v>44</v>
      </c>
      <c r="AL93" s="32">
        <v>3</v>
      </c>
      <c r="AM93" s="21" t="s">
        <v>45</v>
      </c>
      <c r="AN93" s="31" t="s">
        <v>58</v>
      </c>
      <c r="AO93" s="34" t="s">
        <v>58</v>
      </c>
      <c r="AP93" s="35"/>
      <c r="AQ93" s="31" t="s">
        <v>98</v>
      </c>
      <c r="AR93" s="31" t="s">
        <v>98</v>
      </c>
      <c r="AS93" s="31" t="s">
        <v>98</v>
      </c>
      <c r="AT93" s="31" t="s">
        <v>98</v>
      </c>
    </row>
    <row r="94" spans="1:46" ht="96.75" customHeight="1" x14ac:dyDescent="0.25">
      <c r="A94" s="17">
        <v>92</v>
      </c>
      <c r="B94" s="18">
        <v>6</v>
      </c>
      <c r="C94" s="19" t="s">
        <v>320</v>
      </c>
      <c r="D94" s="20" t="s">
        <v>24</v>
      </c>
      <c r="E94" s="20"/>
      <c r="F94" s="18">
        <v>37</v>
      </c>
      <c r="G94" s="21" t="s">
        <v>353</v>
      </c>
      <c r="H94" s="18">
        <v>3</v>
      </c>
      <c r="I94" s="22" t="s">
        <v>328</v>
      </c>
      <c r="J94" s="18">
        <v>2</v>
      </c>
      <c r="K94" s="23" t="s">
        <v>10</v>
      </c>
      <c r="L94" s="24">
        <v>13</v>
      </c>
      <c r="M94" s="25" t="s">
        <v>354</v>
      </c>
      <c r="N94" s="18">
        <v>10</v>
      </c>
      <c r="O94" s="21" t="s">
        <v>330</v>
      </c>
      <c r="P94" s="26">
        <v>5</v>
      </c>
      <c r="Q94" s="19" t="s">
        <v>115</v>
      </c>
      <c r="R94" s="27">
        <v>3</v>
      </c>
      <c r="S94" s="28" t="s">
        <v>10</v>
      </c>
      <c r="T94" s="20" t="s">
        <v>355</v>
      </c>
      <c r="U94" s="20" t="s">
        <v>356</v>
      </c>
      <c r="V94" s="20"/>
      <c r="W94" s="18">
        <v>3</v>
      </c>
      <c r="X94" s="29" t="s">
        <v>333</v>
      </c>
      <c r="Y94" s="20">
        <v>1</v>
      </c>
      <c r="Z94" s="20">
        <v>1</v>
      </c>
      <c r="AA94" s="19" t="s">
        <v>324</v>
      </c>
      <c r="AB94" s="30" t="s">
        <v>55</v>
      </c>
      <c r="AC94" s="31" t="s">
        <v>352</v>
      </c>
      <c r="AD94" s="31"/>
      <c r="AE94" s="31"/>
      <c r="AF94" s="31"/>
      <c r="AG94" s="31"/>
      <c r="AH94" s="31"/>
      <c r="AI94" s="22" t="s">
        <v>20</v>
      </c>
      <c r="AJ94" s="32" t="s">
        <v>57</v>
      </c>
      <c r="AK94" s="33" t="s">
        <v>73</v>
      </c>
      <c r="AL94" s="32">
        <v>3</v>
      </c>
      <c r="AM94" s="21" t="s">
        <v>45</v>
      </c>
      <c r="AN94" s="31" t="s">
        <v>98</v>
      </c>
      <c r="AO94" s="34" t="s">
        <v>98</v>
      </c>
      <c r="AP94" s="35"/>
      <c r="AQ94" s="31" t="s">
        <v>59</v>
      </c>
      <c r="AR94" s="31" t="s">
        <v>59</v>
      </c>
      <c r="AS94" s="31" t="s">
        <v>59</v>
      </c>
      <c r="AT94" s="31" t="s">
        <v>98</v>
      </c>
    </row>
    <row r="95" spans="1:46" ht="120" customHeight="1" x14ac:dyDescent="0.25">
      <c r="A95" s="17">
        <v>93</v>
      </c>
      <c r="B95" s="18"/>
      <c r="C95" s="19" t="s">
        <v>320</v>
      </c>
      <c r="D95" s="20"/>
      <c r="E95" s="20"/>
      <c r="F95" s="18"/>
      <c r="G95" s="21" t="s">
        <v>353</v>
      </c>
      <c r="H95" s="18"/>
      <c r="I95" s="22" t="s">
        <v>328</v>
      </c>
      <c r="J95" s="18"/>
      <c r="K95" s="23" t="s">
        <v>10</v>
      </c>
      <c r="L95" s="24"/>
      <c r="M95" s="25" t="s">
        <v>354</v>
      </c>
      <c r="N95" s="18"/>
      <c r="O95" s="21" t="s">
        <v>330</v>
      </c>
      <c r="P95" s="26"/>
      <c r="Q95" s="19" t="s">
        <v>115</v>
      </c>
      <c r="R95" s="27"/>
      <c r="S95" s="28" t="s">
        <v>10</v>
      </c>
      <c r="T95" s="36" t="s">
        <v>357</v>
      </c>
      <c r="U95" s="36" t="s">
        <v>358</v>
      </c>
      <c r="V95" s="20"/>
      <c r="W95" s="18"/>
      <c r="X95" s="29" t="s">
        <v>333</v>
      </c>
      <c r="Y95" s="20">
        <v>1</v>
      </c>
      <c r="Z95" s="20">
        <v>1</v>
      </c>
      <c r="AA95" s="19" t="s">
        <v>324</v>
      </c>
      <c r="AB95" s="30" t="s">
        <v>55</v>
      </c>
      <c r="AC95" s="31" t="s">
        <v>352</v>
      </c>
      <c r="AD95" s="31"/>
      <c r="AE95" s="31"/>
      <c r="AF95" s="31"/>
      <c r="AG95" s="31"/>
      <c r="AH95" s="31"/>
      <c r="AI95" s="22"/>
      <c r="AJ95" s="32" t="s">
        <v>57</v>
      </c>
      <c r="AK95" s="33" t="s">
        <v>73</v>
      </c>
      <c r="AL95" s="32"/>
      <c r="AM95" s="21" t="s">
        <v>45</v>
      </c>
      <c r="AN95" s="31" t="s">
        <v>98</v>
      </c>
      <c r="AO95" s="34" t="s">
        <v>98</v>
      </c>
      <c r="AP95" s="35"/>
      <c r="AQ95" s="31" t="s">
        <v>59</v>
      </c>
      <c r="AR95" s="31" t="s">
        <v>59</v>
      </c>
      <c r="AS95" s="31" t="s">
        <v>98</v>
      </c>
      <c r="AT95" s="31" t="s">
        <v>59</v>
      </c>
    </row>
    <row r="96" spans="1:46" ht="98.25" customHeight="1" x14ac:dyDescent="0.25">
      <c r="A96" s="17">
        <v>94</v>
      </c>
      <c r="B96" s="18">
        <v>6</v>
      </c>
      <c r="C96" s="19" t="s">
        <v>320</v>
      </c>
      <c r="D96" s="20" t="s">
        <v>24</v>
      </c>
      <c r="E96" s="20"/>
      <c r="F96" s="18">
        <v>125</v>
      </c>
      <c r="G96" s="21" t="s">
        <v>353</v>
      </c>
      <c r="H96" s="18">
        <v>9</v>
      </c>
      <c r="I96" s="22" t="s">
        <v>328</v>
      </c>
      <c r="J96" s="18">
        <v>2</v>
      </c>
      <c r="K96" s="23" t="s">
        <v>10</v>
      </c>
      <c r="L96" s="24">
        <v>13</v>
      </c>
      <c r="M96" s="25" t="s">
        <v>354</v>
      </c>
      <c r="N96" s="18">
        <v>11</v>
      </c>
      <c r="O96" s="21" t="s">
        <v>330</v>
      </c>
      <c r="P96" s="26">
        <v>3</v>
      </c>
      <c r="Q96" s="19" t="s">
        <v>115</v>
      </c>
      <c r="R96" s="27">
        <v>3</v>
      </c>
      <c r="S96" s="28" t="s">
        <v>10</v>
      </c>
      <c r="T96" s="20" t="s">
        <v>359</v>
      </c>
      <c r="U96" s="20" t="s">
        <v>360</v>
      </c>
      <c r="V96" s="20"/>
      <c r="W96" s="18">
        <v>5</v>
      </c>
      <c r="X96" s="29" t="s">
        <v>333</v>
      </c>
      <c r="Y96" s="20">
        <v>1</v>
      </c>
      <c r="Z96" s="20">
        <v>1</v>
      </c>
      <c r="AA96" s="19" t="s">
        <v>324</v>
      </c>
      <c r="AB96" s="30" t="s">
        <v>98</v>
      </c>
      <c r="AC96" s="31" t="s">
        <v>361</v>
      </c>
      <c r="AD96" s="31"/>
      <c r="AE96" s="31"/>
      <c r="AF96" s="31"/>
      <c r="AG96" s="31"/>
      <c r="AH96" s="31"/>
      <c r="AI96" s="22" t="s">
        <v>20</v>
      </c>
      <c r="AJ96" s="32" t="s">
        <v>57</v>
      </c>
      <c r="AK96" s="33" t="s">
        <v>73</v>
      </c>
      <c r="AL96" s="32">
        <v>3</v>
      </c>
      <c r="AM96" s="21" t="s">
        <v>45</v>
      </c>
      <c r="AN96" s="31" t="s">
        <v>98</v>
      </c>
      <c r="AO96" s="34" t="s">
        <v>98</v>
      </c>
      <c r="AP96" s="35"/>
      <c r="AQ96" s="31" t="s">
        <v>98</v>
      </c>
      <c r="AR96" s="31" t="s">
        <v>59</v>
      </c>
      <c r="AS96" s="31" t="s">
        <v>59</v>
      </c>
      <c r="AT96" s="31" t="s">
        <v>59</v>
      </c>
    </row>
    <row r="97" spans="1:46" ht="112.5" customHeight="1" x14ac:dyDescent="0.25">
      <c r="A97" s="17">
        <v>95</v>
      </c>
      <c r="B97" s="18"/>
      <c r="C97" s="19" t="s">
        <v>320</v>
      </c>
      <c r="D97" s="20"/>
      <c r="E97" s="20"/>
      <c r="F97" s="18"/>
      <c r="G97" s="21" t="s">
        <v>362</v>
      </c>
      <c r="H97" s="18"/>
      <c r="I97" s="22" t="s">
        <v>52</v>
      </c>
      <c r="J97" s="18"/>
      <c r="K97" s="23" t="s">
        <v>10</v>
      </c>
      <c r="L97" s="24"/>
      <c r="M97" s="25" t="s">
        <v>363</v>
      </c>
      <c r="N97" s="18"/>
      <c r="O97" s="21" t="s">
        <v>364</v>
      </c>
      <c r="P97" s="26"/>
      <c r="Q97" s="19" t="s">
        <v>115</v>
      </c>
      <c r="R97" s="27"/>
      <c r="S97" s="28" t="s">
        <v>27</v>
      </c>
      <c r="T97" s="36" t="s">
        <v>365</v>
      </c>
      <c r="U97" s="36" t="s">
        <v>366</v>
      </c>
      <c r="V97" s="20"/>
      <c r="W97" s="18"/>
      <c r="X97" s="29" t="s">
        <v>32</v>
      </c>
      <c r="Y97" s="20">
        <v>1</v>
      </c>
      <c r="Z97" s="20">
        <v>1</v>
      </c>
      <c r="AA97" s="19" t="s">
        <v>324</v>
      </c>
      <c r="AB97" s="30" t="s">
        <v>55</v>
      </c>
      <c r="AC97" s="31" t="s">
        <v>367</v>
      </c>
      <c r="AD97" s="31"/>
      <c r="AE97" s="31"/>
      <c r="AF97" s="31"/>
      <c r="AG97" s="31"/>
      <c r="AH97" s="31"/>
      <c r="AI97" s="22"/>
      <c r="AJ97" s="32" t="s">
        <v>57</v>
      </c>
      <c r="AK97" s="33" t="s">
        <v>73</v>
      </c>
      <c r="AL97" s="32">
        <v>3</v>
      </c>
      <c r="AM97" s="21" t="s">
        <v>45</v>
      </c>
      <c r="AN97" s="31" t="s">
        <v>98</v>
      </c>
      <c r="AO97" s="34" t="s">
        <v>98</v>
      </c>
      <c r="AP97" s="35"/>
      <c r="AQ97" s="31" t="s">
        <v>59</v>
      </c>
      <c r="AR97" s="31" t="s">
        <v>59</v>
      </c>
      <c r="AS97" s="31" t="s">
        <v>98</v>
      </c>
      <c r="AT97" s="31" t="s">
        <v>59</v>
      </c>
    </row>
    <row r="98" spans="1:46" ht="103.5" customHeight="1" x14ac:dyDescent="0.25">
      <c r="A98" s="17">
        <v>96</v>
      </c>
      <c r="B98" s="18"/>
      <c r="C98" s="19" t="s">
        <v>320</v>
      </c>
      <c r="D98" s="20"/>
      <c r="E98" s="20"/>
      <c r="F98" s="18"/>
      <c r="G98" s="21" t="s">
        <v>368</v>
      </c>
      <c r="H98" s="18"/>
      <c r="I98" s="22" t="s">
        <v>328</v>
      </c>
      <c r="J98" s="18"/>
      <c r="K98" s="23" t="s">
        <v>78</v>
      </c>
      <c r="L98" s="24"/>
      <c r="M98" s="25" t="s">
        <v>354</v>
      </c>
      <c r="N98" s="18"/>
      <c r="O98" s="21" t="s">
        <v>330</v>
      </c>
      <c r="P98" s="26"/>
      <c r="Q98" s="19" t="s">
        <v>115</v>
      </c>
      <c r="R98" s="27"/>
      <c r="S98" s="28" t="s">
        <v>10</v>
      </c>
      <c r="T98" s="36" t="s">
        <v>369</v>
      </c>
      <c r="U98" s="36" t="s">
        <v>370</v>
      </c>
      <c r="V98" s="20"/>
      <c r="W98" s="18"/>
      <c r="X98" s="29" t="s">
        <v>333</v>
      </c>
      <c r="Y98" s="20">
        <v>1</v>
      </c>
      <c r="Z98" s="20">
        <v>1</v>
      </c>
      <c r="AA98" s="19" t="s">
        <v>324</v>
      </c>
      <c r="AB98" s="30" t="s">
        <v>55</v>
      </c>
      <c r="AC98" s="31" t="s">
        <v>371</v>
      </c>
      <c r="AD98" s="31"/>
      <c r="AE98" s="31"/>
      <c r="AF98" s="31"/>
      <c r="AG98" s="31"/>
      <c r="AH98" s="31"/>
      <c r="AI98" s="22"/>
      <c r="AJ98" s="32" t="s">
        <v>57</v>
      </c>
      <c r="AK98" s="33" t="s">
        <v>73</v>
      </c>
      <c r="AL98" s="32">
        <v>3</v>
      </c>
      <c r="AM98" s="21" t="s">
        <v>45</v>
      </c>
      <c r="AN98" s="31" t="s">
        <v>98</v>
      </c>
      <c r="AO98" s="34" t="s">
        <v>98</v>
      </c>
      <c r="AP98" s="35"/>
      <c r="AQ98" s="31" t="s">
        <v>59</v>
      </c>
      <c r="AR98" s="31" t="s">
        <v>59</v>
      </c>
      <c r="AS98" s="31" t="s">
        <v>59</v>
      </c>
      <c r="AT98" s="31" t="s">
        <v>98</v>
      </c>
    </row>
    <row r="99" spans="1:46" ht="117.75" customHeight="1" x14ac:dyDescent="0.25">
      <c r="A99" s="17">
        <v>97</v>
      </c>
      <c r="B99" s="18"/>
      <c r="C99" s="19" t="s">
        <v>320</v>
      </c>
      <c r="D99" s="20"/>
      <c r="E99" s="20"/>
      <c r="F99" s="18"/>
      <c r="G99" s="21" t="s">
        <v>156</v>
      </c>
      <c r="H99" s="18"/>
      <c r="I99" s="22" t="s">
        <v>26</v>
      </c>
      <c r="J99" s="18"/>
      <c r="K99" s="23" t="s">
        <v>68</v>
      </c>
      <c r="L99" s="24"/>
      <c r="M99" s="25" t="s">
        <v>11</v>
      </c>
      <c r="N99" s="18"/>
      <c r="O99" s="21" t="s">
        <v>12</v>
      </c>
      <c r="P99" s="26"/>
      <c r="Q99" s="19" t="s">
        <v>29</v>
      </c>
      <c r="R99" s="27"/>
      <c r="S99" s="28" t="s">
        <v>68</v>
      </c>
      <c r="T99" s="36" t="s">
        <v>372</v>
      </c>
      <c r="U99" s="37" t="s">
        <v>373</v>
      </c>
      <c r="V99" s="20"/>
      <c r="W99" s="18"/>
      <c r="X99" s="29" t="s">
        <v>48</v>
      </c>
      <c r="Y99" s="20">
        <v>1</v>
      </c>
      <c r="Z99" s="20">
        <v>1</v>
      </c>
      <c r="AA99" s="19" t="s">
        <v>324</v>
      </c>
      <c r="AB99" s="30" t="s">
        <v>55</v>
      </c>
      <c r="AC99" s="31" t="s">
        <v>108</v>
      </c>
      <c r="AD99" s="31"/>
      <c r="AE99" s="31"/>
      <c r="AF99" s="31"/>
      <c r="AG99" s="31"/>
      <c r="AH99" s="31"/>
      <c r="AI99" s="22"/>
      <c r="AJ99" s="32" t="s">
        <v>57</v>
      </c>
      <c r="AK99" s="33" t="s">
        <v>73</v>
      </c>
      <c r="AL99" s="32">
        <v>3</v>
      </c>
      <c r="AM99" s="21" t="s">
        <v>23</v>
      </c>
      <c r="AN99" s="31" t="s">
        <v>18</v>
      </c>
      <c r="AO99" s="34" t="s">
        <v>18</v>
      </c>
      <c r="AP99" s="35"/>
      <c r="AQ99" s="31" t="s">
        <v>173</v>
      </c>
      <c r="AR99" s="31" t="s">
        <v>109</v>
      </c>
      <c r="AS99" s="31" t="s">
        <v>110</v>
      </c>
      <c r="AT99" s="31" t="s">
        <v>18</v>
      </c>
    </row>
    <row r="100" spans="1:46" ht="113.25" customHeight="1" x14ac:dyDescent="0.25">
      <c r="A100" s="17">
        <v>98</v>
      </c>
      <c r="B100" s="18">
        <v>6</v>
      </c>
      <c r="C100" s="19" t="s">
        <v>320</v>
      </c>
      <c r="D100" s="20" t="s">
        <v>24</v>
      </c>
      <c r="E100" s="20"/>
      <c r="F100" s="18">
        <v>69</v>
      </c>
      <c r="G100" s="21" t="s">
        <v>38</v>
      </c>
      <c r="H100" s="18">
        <v>9</v>
      </c>
      <c r="I100" s="22" t="s">
        <v>26</v>
      </c>
      <c r="J100" s="18">
        <v>1</v>
      </c>
      <c r="K100" s="23" t="s">
        <v>27</v>
      </c>
      <c r="L100" s="24">
        <v>3</v>
      </c>
      <c r="M100" s="25" t="s">
        <v>28</v>
      </c>
      <c r="N100" s="18">
        <v>11</v>
      </c>
      <c r="O100" s="21" t="s">
        <v>12</v>
      </c>
      <c r="P100" s="26">
        <v>2</v>
      </c>
      <c r="Q100" s="19" t="s">
        <v>29</v>
      </c>
      <c r="R100" s="27">
        <v>2</v>
      </c>
      <c r="S100" s="28" t="s">
        <v>27</v>
      </c>
      <c r="T100" s="20" t="s">
        <v>46</v>
      </c>
      <c r="U100" s="20" t="s">
        <v>47</v>
      </c>
      <c r="V100" s="20"/>
      <c r="W100" s="18">
        <v>5</v>
      </c>
      <c r="X100" s="29" t="s">
        <v>48</v>
      </c>
      <c r="Y100" s="20">
        <v>1</v>
      </c>
      <c r="Z100" s="20">
        <v>1</v>
      </c>
      <c r="AA100" s="19" t="s">
        <v>324</v>
      </c>
      <c r="AB100" s="30" t="s">
        <v>18</v>
      </c>
      <c r="AC100" s="31" t="s">
        <v>374</v>
      </c>
      <c r="AD100" s="31"/>
      <c r="AE100" s="31"/>
      <c r="AF100" s="31"/>
      <c r="AG100" s="31"/>
      <c r="AH100" s="31"/>
      <c r="AI100" s="22" t="s">
        <v>20</v>
      </c>
      <c r="AJ100" s="32" t="s">
        <v>35</v>
      </c>
      <c r="AK100" s="33" t="s">
        <v>36</v>
      </c>
      <c r="AL100" s="32">
        <v>2</v>
      </c>
      <c r="AM100" s="21" t="s">
        <v>23</v>
      </c>
      <c r="AN100" s="31" t="s">
        <v>18</v>
      </c>
      <c r="AO100" s="34" t="s">
        <v>18</v>
      </c>
      <c r="AP100" s="35"/>
      <c r="AQ100" s="31" t="s">
        <v>18</v>
      </c>
      <c r="AR100" s="31" t="s">
        <v>18</v>
      </c>
      <c r="AS100" s="31" t="s">
        <v>18</v>
      </c>
      <c r="AT100" s="31" t="s">
        <v>18</v>
      </c>
    </row>
    <row r="101" spans="1:46" ht="112.5" customHeight="1" x14ac:dyDescent="0.25">
      <c r="A101" s="17">
        <v>99</v>
      </c>
      <c r="B101" s="18">
        <v>6</v>
      </c>
      <c r="C101" s="19" t="s">
        <v>320</v>
      </c>
      <c r="D101" s="20" t="s">
        <v>24</v>
      </c>
      <c r="E101" s="20"/>
      <c r="F101" s="18">
        <v>69</v>
      </c>
      <c r="G101" s="21" t="s">
        <v>38</v>
      </c>
      <c r="H101" s="18">
        <v>9</v>
      </c>
      <c r="I101" s="22" t="s">
        <v>26</v>
      </c>
      <c r="J101" s="18">
        <v>1</v>
      </c>
      <c r="K101" s="23" t="s">
        <v>27</v>
      </c>
      <c r="L101" s="24">
        <v>3</v>
      </c>
      <c r="M101" s="25" t="s">
        <v>28</v>
      </c>
      <c r="N101" s="18">
        <v>11</v>
      </c>
      <c r="O101" s="21" t="s">
        <v>12</v>
      </c>
      <c r="P101" s="26">
        <v>2</v>
      </c>
      <c r="Q101" s="19" t="s">
        <v>29</v>
      </c>
      <c r="R101" s="27">
        <v>2</v>
      </c>
      <c r="S101" s="28" t="s">
        <v>27</v>
      </c>
      <c r="T101" s="20" t="s">
        <v>53</v>
      </c>
      <c r="U101" s="20" t="s">
        <v>54</v>
      </c>
      <c r="V101" s="20"/>
      <c r="W101" s="18">
        <v>5</v>
      </c>
      <c r="X101" s="29" t="s">
        <v>32</v>
      </c>
      <c r="Y101" s="20">
        <v>1</v>
      </c>
      <c r="Z101" s="20">
        <v>1</v>
      </c>
      <c r="AA101" s="19" t="s">
        <v>324</v>
      </c>
      <c r="AB101" s="30" t="s">
        <v>55</v>
      </c>
      <c r="AC101" s="31" t="s">
        <v>232</v>
      </c>
      <c r="AD101" s="31"/>
      <c r="AE101" s="31"/>
      <c r="AF101" s="31"/>
      <c r="AG101" s="31"/>
      <c r="AH101" s="31"/>
      <c r="AI101" s="22" t="s">
        <v>20</v>
      </c>
      <c r="AJ101" s="32" t="s">
        <v>21</v>
      </c>
      <c r="AK101" s="33" t="s">
        <v>22</v>
      </c>
      <c r="AL101" s="32">
        <v>2</v>
      </c>
      <c r="AM101" s="21" t="s">
        <v>23</v>
      </c>
      <c r="AN101" s="31" t="s">
        <v>37</v>
      </c>
      <c r="AO101" s="34" t="s">
        <v>37</v>
      </c>
      <c r="AP101" s="35"/>
      <c r="AQ101" s="31">
        <v>0</v>
      </c>
      <c r="AR101" s="31" t="s">
        <v>59</v>
      </c>
      <c r="AS101" s="31">
        <v>0</v>
      </c>
      <c r="AT101" s="31" t="s">
        <v>37</v>
      </c>
    </row>
    <row r="102" spans="1:46" ht="113.25" customHeight="1" x14ac:dyDescent="0.25">
      <c r="A102" s="17">
        <v>100</v>
      </c>
      <c r="B102" s="18">
        <v>6</v>
      </c>
      <c r="C102" s="19" t="s">
        <v>320</v>
      </c>
      <c r="D102" s="20" t="s">
        <v>24</v>
      </c>
      <c r="E102" s="20"/>
      <c r="F102" s="18">
        <v>74</v>
      </c>
      <c r="G102" s="21" t="s">
        <v>99</v>
      </c>
      <c r="H102" s="18">
        <v>9</v>
      </c>
      <c r="I102" s="22" t="s">
        <v>26</v>
      </c>
      <c r="J102" s="18">
        <v>1</v>
      </c>
      <c r="K102" s="23" t="s">
        <v>27</v>
      </c>
      <c r="L102" s="24">
        <v>4</v>
      </c>
      <c r="M102" s="25" t="s">
        <v>61</v>
      </c>
      <c r="N102" s="18">
        <v>11</v>
      </c>
      <c r="O102" s="21" t="s">
        <v>12</v>
      </c>
      <c r="P102" s="26">
        <v>2</v>
      </c>
      <c r="Q102" s="19" t="s">
        <v>29</v>
      </c>
      <c r="R102" s="27">
        <v>2</v>
      </c>
      <c r="S102" s="28" t="s">
        <v>27</v>
      </c>
      <c r="T102" s="20" t="s">
        <v>153</v>
      </c>
      <c r="U102" s="20" t="s">
        <v>154</v>
      </c>
      <c r="V102" s="20"/>
      <c r="W102" s="18">
        <v>5</v>
      </c>
      <c r="X102" s="29" t="s">
        <v>48</v>
      </c>
      <c r="Y102" s="20">
        <v>1</v>
      </c>
      <c r="Z102" s="20">
        <v>1</v>
      </c>
      <c r="AA102" s="19" t="s">
        <v>126</v>
      </c>
      <c r="AB102" s="30" t="s">
        <v>64</v>
      </c>
      <c r="AC102" s="31" t="s">
        <v>155</v>
      </c>
      <c r="AD102" s="31"/>
      <c r="AE102" s="31"/>
      <c r="AF102" s="31"/>
      <c r="AG102" s="31"/>
      <c r="AH102" s="31"/>
      <c r="AI102" s="22" t="s">
        <v>20</v>
      </c>
      <c r="AJ102" s="32" t="s">
        <v>57</v>
      </c>
      <c r="AK102" s="33" t="s">
        <v>36</v>
      </c>
      <c r="AL102" s="32">
        <v>3</v>
      </c>
      <c r="AM102" s="21" t="s">
        <v>23</v>
      </c>
      <c r="AN102" s="31" t="s">
        <v>37</v>
      </c>
      <c r="AO102" s="34" t="s">
        <v>37</v>
      </c>
      <c r="AP102" s="35"/>
      <c r="AQ102" s="31" t="s">
        <v>37</v>
      </c>
      <c r="AR102" s="31" t="s">
        <v>37</v>
      </c>
      <c r="AS102" s="31" t="s">
        <v>37</v>
      </c>
      <c r="AT102" s="31" t="s">
        <v>37</v>
      </c>
    </row>
    <row r="103" spans="1:46" ht="102.75" customHeight="1" x14ac:dyDescent="0.25">
      <c r="A103" s="17">
        <v>101</v>
      </c>
      <c r="B103" s="18">
        <v>6</v>
      </c>
      <c r="C103" s="19" t="s">
        <v>320</v>
      </c>
      <c r="D103" s="20" t="s">
        <v>24</v>
      </c>
      <c r="E103" s="20"/>
      <c r="F103" s="18">
        <v>75</v>
      </c>
      <c r="G103" s="21" t="s">
        <v>375</v>
      </c>
      <c r="H103" s="18">
        <v>3</v>
      </c>
      <c r="I103" s="22" t="s">
        <v>376</v>
      </c>
      <c r="J103" s="18">
        <v>2</v>
      </c>
      <c r="K103" s="23" t="s">
        <v>27</v>
      </c>
      <c r="L103" s="24">
        <v>13</v>
      </c>
      <c r="M103" s="25" t="s">
        <v>61</v>
      </c>
      <c r="N103" s="18">
        <v>10</v>
      </c>
      <c r="O103" s="21" t="s">
        <v>330</v>
      </c>
      <c r="P103" s="26">
        <v>5</v>
      </c>
      <c r="Q103" s="19" t="s">
        <v>115</v>
      </c>
      <c r="R103" s="27">
        <v>3</v>
      </c>
      <c r="S103" s="28" t="s">
        <v>10</v>
      </c>
      <c r="T103" s="20" t="s">
        <v>157</v>
      </c>
      <c r="U103" s="20" t="s">
        <v>158</v>
      </c>
      <c r="V103" s="20"/>
      <c r="W103" s="18"/>
      <c r="X103" s="29" t="s">
        <v>48</v>
      </c>
      <c r="Y103" s="20">
        <v>1</v>
      </c>
      <c r="Z103" s="20">
        <v>1</v>
      </c>
      <c r="AA103" s="19" t="s">
        <v>324</v>
      </c>
      <c r="AB103" s="30" t="s">
        <v>55</v>
      </c>
      <c r="AC103" s="31" t="s">
        <v>159</v>
      </c>
      <c r="AD103" s="31"/>
      <c r="AE103" s="31"/>
      <c r="AF103" s="31"/>
      <c r="AG103" s="31"/>
      <c r="AH103" s="31"/>
      <c r="AI103" s="22" t="s">
        <v>20</v>
      </c>
      <c r="AJ103" s="32" t="s">
        <v>43</v>
      </c>
      <c r="AK103" s="33" t="s">
        <v>44</v>
      </c>
      <c r="AL103" s="32">
        <v>3</v>
      </c>
      <c r="AM103" s="21" t="s">
        <v>45</v>
      </c>
      <c r="AN103" s="31" t="s">
        <v>20</v>
      </c>
      <c r="AO103" s="34" t="s">
        <v>20</v>
      </c>
      <c r="AP103" s="35"/>
      <c r="AQ103" s="31" t="s">
        <v>59</v>
      </c>
      <c r="AR103" s="31" t="s">
        <v>98</v>
      </c>
      <c r="AS103" s="31" t="s">
        <v>59</v>
      </c>
      <c r="AT103" s="31" t="s">
        <v>98</v>
      </c>
    </row>
    <row r="104" spans="1:46" ht="129" customHeight="1" x14ac:dyDescent="0.25">
      <c r="A104" s="17">
        <v>102</v>
      </c>
      <c r="B104" s="18">
        <v>3</v>
      </c>
      <c r="C104" s="19" t="s">
        <v>320</v>
      </c>
      <c r="D104" s="20" t="s">
        <v>24</v>
      </c>
      <c r="E104" s="20"/>
      <c r="F104" s="18">
        <v>78</v>
      </c>
      <c r="G104" s="21" t="s">
        <v>229</v>
      </c>
      <c r="H104" s="18">
        <v>8</v>
      </c>
      <c r="I104" s="22" t="s">
        <v>26</v>
      </c>
      <c r="J104" s="18">
        <v>2</v>
      </c>
      <c r="K104" s="23" t="s">
        <v>10</v>
      </c>
      <c r="L104" s="24">
        <v>7</v>
      </c>
      <c r="M104" s="25" t="s">
        <v>169</v>
      </c>
      <c r="N104" s="18">
        <v>2</v>
      </c>
      <c r="O104" s="21" t="s">
        <v>119</v>
      </c>
      <c r="P104" s="26">
        <v>3</v>
      </c>
      <c r="Q104" s="19" t="s">
        <v>13</v>
      </c>
      <c r="R104" s="27">
        <v>3</v>
      </c>
      <c r="S104" s="28" t="s">
        <v>10</v>
      </c>
      <c r="T104" s="37" t="s">
        <v>394</v>
      </c>
      <c r="U104" s="37" t="s">
        <v>395</v>
      </c>
      <c r="V104" s="20"/>
      <c r="W104" s="18">
        <v>5</v>
      </c>
      <c r="X104" s="29" t="s">
        <v>48</v>
      </c>
      <c r="Y104" s="20">
        <v>1</v>
      </c>
      <c r="Z104" s="20">
        <v>1</v>
      </c>
      <c r="AA104" s="19" t="s">
        <v>324</v>
      </c>
      <c r="AB104" s="30" t="s">
        <v>98</v>
      </c>
      <c r="AC104" s="31" t="s">
        <v>65</v>
      </c>
      <c r="AD104" s="31"/>
      <c r="AE104" s="31"/>
      <c r="AF104" s="31"/>
      <c r="AG104" s="31"/>
      <c r="AH104" s="31"/>
      <c r="AI104" s="22" t="s">
        <v>20</v>
      </c>
      <c r="AJ104" s="32" t="s">
        <v>57</v>
      </c>
      <c r="AK104" s="33" t="s">
        <v>73</v>
      </c>
      <c r="AL104" s="32">
        <v>3</v>
      </c>
      <c r="AM104" s="21" t="s">
        <v>45</v>
      </c>
      <c r="AN104" s="31" t="s">
        <v>98</v>
      </c>
      <c r="AO104" s="34" t="s">
        <v>98</v>
      </c>
      <c r="AP104" s="35"/>
      <c r="AQ104" s="31" t="s">
        <v>59</v>
      </c>
      <c r="AR104" s="31" t="s">
        <v>59</v>
      </c>
      <c r="AS104" s="31" t="s">
        <v>98</v>
      </c>
      <c r="AT104" s="31" t="s">
        <v>59</v>
      </c>
    </row>
    <row r="105" spans="1:46" ht="143.25" customHeight="1" x14ac:dyDescent="0.25">
      <c r="A105" s="17">
        <v>103</v>
      </c>
      <c r="B105" s="18">
        <v>3</v>
      </c>
      <c r="C105" s="19" t="s">
        <v>320</v>
      </c>
      <c r="D105" s="20" t="s">
        <v>24</v>
      </c>
      <c r="E105" s="20"/>
      <c r="F105" s="18">
        <v>78</v>
      </c>
      <c r="G105" s="21" t="s">
        <v>229</v>
      </c>
      <c r="H105" s="18">
        <v>8</v>
      </c>
      <c r="I105" s="22" t="s">
        <v>26</v>
      </c>
      <c r="J105" s="18">
        <v>2</v>
      </c>
      <c r="K105" s="23" t="s">
        <v>10</v>
      </c>
      <c r="L105" s="24">
        <v>7</v>
      </c>
      <c r="M105" s="25" t="s">
        <v>169</v>
      </c>
      <c r="N105" s="18">
        <v>2</v>
      </c>
      <c r="O105" s="21" t="s">
        <v>119</v>
      </c>
      <c r="P105" s="26">
        <v>3</v>
      </c>
      <c r="Q105" s="19" t="s">
        <v>13</v>
      </c>
      <c r="R105" s="27">
        <v>3</v>
      </c>
      <c r="S105" s="28" t="s">
        <v>10</v>
      </c>
      <c r="T105" s="37" t="s">
        <v>377</v>
      </c>
      <c r="U105" s="37" t="s">
        <v>378</v>
      </c>
      <c r="V105" s="20"/>
      <c r="W105" s="18">
        <v>5</v>
      </c>
      <c r="X105" s="29" t="s">
        <v>48</v>
      </c>
      <c r="Y105" s="20">
        <v>1</v>
      </c>
      <c r="Z105" s="20">
        <v>1</v>
      </c>
      <c r="AA105" s="19" t="s">
        <v>324</v>
      </c>
      <c r="AB105" s="30" t="s">
        <v>98</v>
      </c>
      <c r="AC105" s="31" t="s">
        <v>352</v>
      </c>
      <c r="AD105" s="31"/>
      <c r="AE105" s="31"/>
      <c r="AF105" s="31"/>
      <c r="AG105" s="31"/>
      <c r="AH105" s="31"/>
      <c r="AI105" s="22" t="s">
        <v>20</v>
      </c>
      <c r="AJ105" s="32" t="s">
        <v>57</v>
      </c>
      <c r="AK105" s="33" t="s">
        <v>73</v>
      </c>
      <c r="AL105" s="32">
        <v>3</v>
      </c>
      <c r="AM105" s="21" t="s">
        <v>45</v>
      </c>
      <c r="AN105" s="31" t="s">
        <v>98</v>
      </c>
      <c r="AO105" s="34" t="s">
        <v>98</v>
      </c>
      <c r="AP105" s="35"/>
      <c r="AQ105" s="31" t="s">
        <v>59</v>
      </c>
      <c r="AR105" s="31" t="s">
        <v>59</v>
      </c>
      <c r="AS105" s="31" t="s">
        <v>98</v>
      </c>
      <c r="AT105" s="31" t="s">
        <v>59</v>
      </c>
    </row>
    <row r="106" spans="1:46" ht="159.75" customHeight="1" x14ac:dyDescent="0.25">
      <c r="A106" s="17">
        <v>104</v>
      </c>
      <c r="B106" s="18"/>
      <c r="C106" s="19" t="s">
        <v>320</v>
      </c>
      <c r="D106" s="20"/>
      <c r="E106" s="20"/>
      <c r="F106" s="18"/>
      <c r="G106" s="21" t="s">
        <v>111</v>
      </c>
      <c r="H106" s="18"/>
      <c r="I106" s="22" t="s">
        <v>112</v>
      </c>
      <c r="J106" s="18"/>
      <c r="K106" s="23" t="s">
        <v>78</v>
      </c>
      <c r="L106" s="24"/>
      <c r="M106" s="25" t="s">
        <v>118</v>
      </c>
      <c r="N106" s="18">
        <v>2</v>
      </c>
      <c r="O106" s="21" t="s">
        <v>119</v>
      </c>
      <c r="P106" s="26">
        <v>4</v>
      </c>
      <c r="Q106" s="19" t="s">
        <v>120</v>
      </c>
      <c r="R106" s="27"/>
      <c r="S106" s="28" t="s">
        <v>78</v>
      </c>
      <c r="T106" s="20" t="s">
        <v>121</v>
      </c>
      <c r="U106" s="20" t="s">
        <v>122</v>
      </c>
      <c r="V106" s="20"/>
      <c r="W106" s="18"/>
      <c r="X106" s="29" t="s">
        <v>32</v>
      </c>
      <c r="Y106" s="20">
        <v>1</v>
      </c>
      <c r="Z106" s="20">
        <v>1</v>
      </c>
      <c r="AA106" s="19" t="s">
        <v>324</v>
      </c>
      <c r="AB106" s="30" t="s">
        <v>55</v>
      </c>
      <c r="AC106" s="61" t="s">
        <v>405</v>
      </c>
      <c r="AD106" s="31"/>
      <c r="AE106" s="31"/>
      <c r="AF106" s="31"/>
      <c r="AG106" s="31"/>
      <c r="AH106" s="31"/>
      <c r="AI106" s="22"/>
      <c r="AJ106" s="32"/>
      <c r="AK106" s="33" t="s">
        <v>36</v>
      </c>
      <c r="AL106" s="32"/>
      <c r="AM106" s="21" t="s">
        <v>45</v>
      </c>
      <c r="AN106" s="31" t="s">
        <v>58</v>
      </c>
      <c r="AO106" s="34" t="s">
        <v>58</v>
      </c>
      <c r="AP106" s="35"/>
      <c r="AQ106" s="31" t="s">
        <v>98</v>
      </c>
      <c r="AR106" s="31" t="s">
        <v>98</v>
      </c>
      <c r="AS106" s="31" t="s">
        <v>98</v>
      </c>
      <c r="AT106" s="31" t="s">
        <v>98</v>
      </c>
    </row>
  </sheetData>
  <mergeCells count="12">
    <mergeCell ref="AJ2:AK2"/>
    <mergeCell ref="AL2:AM2"/>
    <mergeCell ref="A1:AT1"/>
    <mergeCell ref="B2:C2"/>
    <mergeCell ref="F2:G2"/>
    <mergeCell ref="H2:I2"/>
    <mergeCell ref="J2:K2"/>
    <mergeCell ref="L2:M2"/>
    <mergeCell ref="N2:O2"/>
    <mergeCell ref="P2:Q2"/>
    <mergeCell ref="R2:S2"/>
    <mergeCell ref="W2:X2"/>
  </mergeCells>
  <conditionalFormatting sqref="AJ100 AL100 AJ96 AJ15 H3:H16 N3:N16 AJ75:AJ94 AL70:AL72 AJ20:AJ33 AL18 B18 P18 N18 F18 H18 J18 R18 R57 N57 P57 AL57 AJ57 AJ63:AJ68 AL63:AL68 P63:P72 N63:N72 R63:R72 R103 N103 P103 AL36:AL55 R75:R101 N75:N101 P75:P101 J75:J103 H75:H103 F75:F103 B75:B103 AL75:AL96 R36:R55 J36:J57 H36:H57 F36:F57 N36:N55 P36:P55 B36:B57 AJ36:AJ55 R20:R33 J20:J33 H20:H33 F20:F33 N20:N33 P20:P33 B20:B33 AL20:AL33 B59:B72 F59:F72 H59:H72 J59:J72 AJ59:AJ61 AL59:AL61 P59:P61 N59:N61 R59:R61 AJ3:AJ13 AL3:AL16 R3:R16 J3:J16 F3:F16 P3:P16 B3:B16">
    <cfRule type="containsErrors" dxfId="185" priority="184">
      <formula>ISERROR(B3)</formula>
    </cfRule>
  </conditionalFormatting>
  <conditionalFormatting sqref="AK3:AK13 S92 S97:S99 AK100 AM100 S100:T101 S103 AK96 AA18 AK15 S3:T16 AM3:AM16 M3:M16 O3:O16 Q3:Q16 Y3:AA16 C3:D16 G3:G16 I3:I16 K3:K16 S36:T55 AK75:AK94 AM70:AM72 S93:T96 S18:T18 AK20:AK33 AM18 C18:D18 Y20:AA33 Q18 O18 G18 I18 K18 M57 O57 Q57 Y57:AA57 AM57 AK57 S57:T57 S63:T63 AK63:AK68 AM63:AM68 Y63:AA63 Q63:Q72 O63:O72 M63:M72 M103 O103 Q103 S65:T69 S64 Y65:AA72 S71:T72 S70 M18 Y36:AA55 AM36:AM55 AK36:AK55 S75:T91 Y75:AA101 M75:M101 O75:O101 Q75:Q101 K75:K103 I75:I103 G75:G103 C75:D103 AM75:AM96 M36:M55 K36:K57 I36:I57 G36:G57 O36:O55 Q36:Q55 C36:D57 AM20:AM33 S20:T30 C59:D72 G59:G72 I59:I72 K59:K72 S59:T61 AK59:AK61 AM59:AM61 Y59:AA61 Q59:Q61 O59:O61 M59:M61 S31:S33 M20:M33 K20:K33 I20:I33 G20:G33 O20:O33 Q20:Q33 C20:D33 T32:T33">
    <cfRule type="expression" dxfId="184" priority="183">
      <formula>IF(LEN(C3)=0,IF($A3&gt;0,TRUE,FALSE),FALSE)</formula>
    </cfRule>
  </conditionalFormatting>
  <conditionalFormatting sqref="AI3:AI16 X3:X16 AI70:AI72 AI18 X18 X57 AI57 AI63:AI68 X63 X65:X72 X36:X55 X75:X101 AI75:AI100 AI36:AI55 X20:X33 AI59:AI61 X59:X61 AI20:AI33">
    <cfRule type="expression" dxfId="183" priority="182">
      <formula>IF((LEN(X3)+$A3)=$A3,IF($A3&gt;0,TRUE,FALSE),FALSE)</formula>
    </cfRule>
  </conditionalFormatting>
  <conditionalFormatting sqref="F3:F16 F18 F75:F103 F36:F57 F20:F33 F59:F72">
    <cfRule type="containsErrors" dxfId="182" priority="181">
      <formula>ISERROR(F3)</formula>
    </cfRule>
  </conditionalFormatting>
  <conditionalFormatting sqref="V32:X33 AB69 V92:X92 AB92 AD92:AH92 V97:X99 T100:X101 AB101 AB70:AH72 T3:X16 AB3:AH16 E3:E16 AB93:AH100 T93:X96 T18:X18 E18 T36:X55 T57:X57 AB57:AH57 AB63:AH63 T63:X63 T65:X69 AB65:AH68 T71:X72 V70:X70 AB18:AH18 T75:X91 E75:E103 AB75:AH91 AB36:AH55 E36:E57 AB20:AH33 E20:E33 T20:X31 E59:E72 AB59:AH61 T59:X61">
    <cfRule type="expression" dxfId="181" priority="180">
      <formula>IF(LEN(E3)&gt;(MID(E$2,1,FIND(" ",E$2)-1)*1),TRUE,FALSE)</formula>
    </cfRule>
  </conditionalFormatting>
  <conditionalFormatting sqref="AJ14">
    <cfRule type="containsErrors" dxfId="180" priority="179">
      <formula>ISERROR(AJ14)</formula>
    </cfRule>
  </conditionalFormatting>
  <conditionalFormatting sqref="AK14">
    <cfRule type="expression" dxfId="179" priority="178">
      <formula>IF(LEN(AK14)=0,IF($A14&gt;0,TRUE,FALSE),FALSE)</formula>
    </cfRule>
  </conditionalFormatting>
  <conditionalFormatting sqref="AJ16 AJ18">
    <cfRule type="containsErrors" dxfId="178" priority="177">
      <formula>ISERROR(AJ16)</formula>
    </cfRule>
  </conditionalFormatting>
  <conditionalFormatting sqref="AK16 AK18">
    <cfRule type="expression" dxfId="177" priority="176">
      <formula>IF(LEN(AK16)=0,IF($A16&gt;0,TRUE,FALSE),FALSE)</formula>
    </cfRule>
  </conditionalFormatting>
  <conditionalFormatting sqref="T31">
    <cfRule type="expression" dxfId="176" priority="185">
      <formula>IF(LEN(T31)=0,IF($A32&gt;0,TRUE,FALSE),FALSE)</formula>
    </cfRule>
  </conditionalFormatting>
  <conditionalFormatting sqref="T32:U33">
    <cfRule type="expression" dxfId="175" priority="175">
      <formula>IF(LEN(T32)&gt;(MID(T$2,1,FIND(" ",T$2)-1)*1),TRUE,FALSE)</formula>
    </cfRule>
  </conditionalFormatting>
  <conditionalFormatting sqref="T51">
    <cfRule type="expression" dxfId="174" priority="173">
      <formula>IF(LEN(T51)=0,IF($A52&gt;0,TRUE,FALSE),FALSE)</formula>
    </cfRule>
  </conditionalFormatting>
  <conditionalFormatting sqref="T51">
    <cfRule type="expression" dxfId="173" priority="174">
      <formula>IF(LEN(T51)=0,IF($A52&gt;0,TRUE,FALSE),FALSE)</formula>
    </cfRule>
  </conditionalFormatting>
  <conditionalFormatting sqref="T52">
    <cfRule type="expression" dxfId="172" priority="186">
      <formula>IF(LEN(T52)=0,IF(#REF!&gt;0,TRUE,FALSE),FALSE)</formula>
    </cfRule>
  </conditionalFormatting>
  <conditionalFormatting sqref="AJ70">
    <cfRule type="containsErrors" dxfId="171" priority="172">
      <formula>ISERROR(AJ70)</formula>
    </cfRule>
  </conditionalFormatting>
  <conditionalFormatting sqref="AK70">
    <cfRule type="expression" dxfId="170" priority="171">
      <formula>IF(LEN(AK70)=0,IF($A70&gt;0,TRUE,FALSE),FALSE)</formula>
    </cfRule>
  </conditionalFormatting>
  <conditionalFormatting sqref="AJ71">
    <cfRule type="containsErrors" dxfId="169" priority="170">
      <formula>ISERROR(AJ71)</formula>
    </cfRule>
  </conditionalFormatting>
  <conditionalFormatting sqref="AK71">
    <cfRule type="expression" dxfId="168" priority="169">
      <formula>IF(LEN(AK71)=0,IF($A71&gt;0,TRUE,FALSE),FALSE)</formula>
    </cfRule>
  </conditionalFormatting>
  <conditionalFormatting sqref="AJ72">
    <cfRule type="containsErrors" dxfId="167" priority="168">
      <formula>ISERROR(AJ72)</formula>
    </cfRule>
  </conditionalFormatting>
  <conditionalFormatting sqref="AK72">
    <cfRule type="expression" dxfId="166" priority="167">
      <formula>IF(LEN(AK72)=0,IF($A72&gt;0,TRUE,FALSE),FALSE)</formula>
    </cfRule>
  </conditionalFormatting>
  <conditionalFormatting sqref="T69">
    <cfRule type="expression" dxfId="165" priority="165">
      <formula>IF(LEN(T69)=0,IF($A70&gt;0,TRUE,FALSE),FALSE)</formula>
    </cfRule>
  </conditionalFormatting>
  <conditionalFormatting sqref="T69">
    <cfRule type="expression" dxfId="164" priority="166">
      <formula>IF(LEN(T69)=0,IF($A70&gt;0,TRUE,FALSE),FALSE)</formula>
    </cfRule>
  </conditionalFormatting>
  <conditionalFormatting sqref="AJ69 AL69">
    <cfRule type="containsErrors" dxfId="163" priority="164">
      <formula>ISERROR(AJ69)</formula>
    </cfRule>
  </conditionalFormatting>
  <conditionalFormatting sqref="AK69 AM69">
    <cfRule type="expression" dxfId="162" priority="163">
      <formula>IF(LEN(AK69)=0,IF($A69&gt;0,TRUE,FALSE),FALSE)</formula>
    </cfRule>
  </conditionalFormatting>
  <conditionalFormatting sqref="AI69">
    <cfRule type="expression" dxfId="161" priority="162">
      <formula>IF((LEN(AI69)+$A69)=$A69,IF($A69&gt;0,TRUE,FALSE),FALSE)</formula>
    </cfRule>
  </conditionalFormatting>
  <conditionalFormatting sqref="AC69:AH69">
    <cfRule type="expression" dxfId="160" priority="161">
      <formula>IF(LEN(AC69)&gt;(MID(AC$2,1,FIND(" ",AC$2)-1)*1),TRUE,FALSE)</formula>
    </cfRule>
  </conditionalFormatting>
  <conditionalFormatting sqref="T92">
    <cfRule type="expression" dxfId="159" priority="160">
      <formula>IF(LEN(T92)=0,IF($A92&gt;0,TRUE,FALSE),FALSE)</formula>
    </cfRule>
  </conditionalFormatting>
  <conditionalFormatting sqref="T92:U92">
    <cfRule type="expression" dxfId="158" priority="159">
      <formula>IF(LEN(T92)&gt;(MID(T$2,1,FIND(" ",T$2)-1)*1),TRUE,FALSE)</formula>
    </cfRule>
  </conditionalFormatting>
  <conditionalFormatting sqref="AC92">
    <cfRule type="expression" dxfId="157" priority="158">
      <formula>IF(LEN(AC92)&gt;(MID(AC$2,1,FIND(" ",AC$2)-1)*1),TRUE,FALSE)</formula>
    </cfRule>
  </conditionalFormatting>
  <conditionalFormatting sqref="T97">
    <cfRule type="expression" dxfId="156" priority="157">
      <formula>IF(LEN(T97)=0,IF($A97&gt;0,TRUE,FALSE),FALSE)</formula>
    </cfRule>
  </conditionalFormatting>
  <conditionalFormatting sqref="T97:U97">
    <cfRule type="expression" dxfId="155" priority="156">
      <formula>IF(LEN(T97)&gt;(MID(T$2,1,FIND(" ",T$2)-1)*1),TRUE,FALSE)</formula>
    </cfRule>
  </conditionalFormatting>
  <conditionalFormatting sqref="T98">
    <cfRule type="expression" dxfId="154" priority="155">
      <formula>IF(LEN(T98)=0,IF($A98&gt;0,TRUE,FALSE),FALSE)</formula>
    </cfRule>
  </conditionalFormatting>
  <conditionalFormatting sqref="T98:U98">
    <cfRule type="expression" dxfId="153" priority="154">
      <formula>IF(LEN(T98)&gt;(MID(T$2,1,FIND(" ",T$2)-1)*1),TRUE,FALSE)</formula>
    </cfRule>
  </conditionalFormatting>
  <conditionalFormatting sqref="T99">
    <cfRule type="expression" dxfId="152" priority="153">
      <formula>IF(LEN(T99)=0,IF($A99&gt;0,TRUE,FALSE),FALSE)</formula>
    </cfRule>
  </conditionalFormatting>
  <conditionalFormatting sqref="T99:U99">
    <cfRule type="expression" dxfId="151" priority="152">
      <formula>IF(LEN(T99)&gt;(MID(T$2,1,FIND(" ",T$2)-1)*1),TRUE,FALSE)</formula>
    </cfRule>
  </conditionalFormatting>
  <conditionalFormatting sqref="AL97:AL99 AJ97:AJ99">
    <cfRule type="containsErrors" dxfId="150" priority="151">
      <formula>ISERROR(AJ97)</formula>
    </cfRule>
  </conditionalFormatting>
  <conditionalFormatting sqref="AM97:AM99 AK97:AK99">
    <cfRule type="expression" dxfId="149" priority="150">
      <formula>IF(LEN(AK97)=0,IF($A97&gt;0,TRUE,FALSE),FALSE)</formula>
    </cfRule>
  </conditionalFormatting>
  <conditionalFormatting sqref="AJ101 AL101">
    <cfRule type="containsErrors" dxfId="148" priority="149">
      <formula>ISERROR(AJ101)</formula>
    </cfRule>
  </conditionalFormatting>
  <conditionalFormatting sqref="AK101 AM101">
    <cfRule type="expression" dxfId="147" priority="148">
      <formula>IF(LEN(AK101)=0,IF($A101&gt;0,TRUE,FALSE),FALSE)</formula>
    </cfRule>
  </conditionalFormatting>
  <conditionalFormatting sqref="AI101">
    <cfRule type="expression" dxfId="146" priority="147">
      <formula>IF((LEN(AI101)+$A101)=$A101,IF($A101&gt;0,TRUE,FALSE),FALSE)</formula>
    </cfRule>
  </conditionalFormatting>
  <conditionalFormatting sqref="AC101:AH101">
    <cfRule type="expression" dxfId="145" priority="146">
      <formula>IF(LEN(AC101)&gt;(MID(AC$2,1,FIND(" ",AC$2)-1)*1),TRUE,FALSE)</formula>
    </cfRule>
  </conditionalFormatting>
  <conditionalFormatting sqref="T103 Y103:AA103">
    <cfRule type="expression" dxfId="144" priority="145">
      <formula>IF(LEN(T103)=0,IF($A103&gt;0,TRUE,FALSE),FALSE)</formula>
    </cfRule>
  </conditionalFormatting>
  <conditionalFormatting sqref="X103">
    <cfRule type="expression" dxfId="143" priority="144">
      <formula>IF((LEN(X103)+$A103)=$A103,IF($A103&gt;0,TRUE,FALSE),FALSE)</formula>
    </cfRule>
  </conditionalFormatting>
  <conditionalFormatting sqref="AB103 T103:X103">
    <cfRule type="expression" dxfId="142" priority="143">
      <formula>IF(LEN(T103)&gt;(MID(T$2,1,FIND(" ",T$2)-1)*1),TRUE,FALSE)</formula>
    </cfRule>
  </conditionalFormatting>
  <conditionalFormatting sqref="T103">
    <cfRule type="expression" dxfId="141" priority="141">
      <formula>IF(LEN(T103)=0,IF($A104&gt;0,TRUE,FALSE),FALSE)</formula>
    </cfRule>
  </conditionalFormatting>
  <conditionalFormatting sqref="T103">
    <cfRule type="expression" dxfId="140" priority="142">
      <formula>IF(LEN(T103)=0,IF($A104&gt;0,TRUE,FALSE),FALSE)</formula>
    </cfRule>
  </conditionalFormatting>
  <conditionalFormatting sqref="AJ103 AL103">
    <cfRule type="containsErrors" dxfId="139" priority="140">
      <formula>ISERROR(AJ103)</formula>
    </cfRule>
  </conditionalFormatting>
  <conditionalFormatting sqref="AK103 AM103">
    <cfRule type="expression" dxfId="138" priority="139">
      <formula>IF(LEN(AK103)=0,IF($A103&gt;0,TRUE,FALSE),FALSE)</formula>
    </cfRule>
  </conditionalFormatting>
  <conditionalFormatting sqref="AI103">
    <cfRule type="expression" dxfId="137" priority="138">
      <formula>IF((LEN(AI103)+$A103)=$A103,IF($A103&gt;0,TRUE,FALSE),FALSE)</formula>
    </cfRule>
  </conditionalFormatting>
  <conditionalFormatting sqref="AC103:AH103">
    <cfRule type="expression" dxfId="136" priority="137">
      <formula>IF(LEN(AC103)&gt;(MID(AC$2,1,FIND(" ",AC$2)-1)*1),TRUE,FALSE)</formula>
    </cfRule>
  </conditionalFormatting>
  <conditionalFormatting sqref="AJ95">
    <cfRule type="containsErrors" dxfId="135" priority="136">
      <formula>ISERROR(AJ95)</formula>
    </cfRule>
  </conditionalFormatting>
  <conditionalFormatting sqref="AK95">
    <cfRule type="expression" dxfId="134" priority="135">
      <formula>IF(LEN(AK95)=0,IF($A95&gt;0,TRUE,FALSE),FALSE)</formula>
    </cfRule>
  </conditionalFormatting>
  <conditionalFormatting sqref="B17 P17 N17 F17 H17 J17 R17">
    <cfRule type="containsErrors" dxfId="133" priority="134">
      <formula>ISERROR(B17)</formula>
    </cfRule>
  </conditionalFormatting>
  <conditionalFormatting sqref="S17 C17:D17 Y17:AA17 Q17 O17 M17 K17">
    <cfRule type="expression" dxfId="132" priority="133">
      <formula>IF(LEN(C17)=0,IF($A17&gt;0,TRUE,FALSE),FALSE)</formula>
    </cfRule>
  </conditionalFormatting>
  <conditionalFormatting sqref="AI17 X17">
    <cfRule type="expression" dxfId="131" priority="132">
      <formula>IF((LEN(X17)+$A17)=$A17,IF($A17&gt;0,TRUE,FALSE),FALSE)</formula>
    </cfRule>
  </conditionalFormatting>
  <conditionalFormatting sqref="F17">
    <cfRule type="containsErrors" dxfId="130" priority="131">
      <formula>ISERROR(F17)</formula>
    </cfRule>
  </conditionalFormatting>
  <conditionalFormatting sqref="V17:X17 AB17:AH17 E17">
    <cfRule type="expression" dxfId="129" priority="130">
      <formula>IF(LEN(E17)&gt;(MID(E$2,1,FIND(" ",E$2)-1)*1),TRUE,FALSE)</formula>
    </cfRule>
  </conditionalFormatting>
  <conditionalFormatting sqref="T17">
    <cfRule type="expression" dxfId="128" priority="129">
      <formula>IF(LEN(T17)=0,IF($A17&gt;0,TRUE,FALSE),FALSE)</formula>
    </cfRule>
  </conditionalFormatting>
  <conditionalFormatting sqref="T17:U17">
    <cfRule type="expression" dxfId="127" priority="128">
      <formula>IF(LEN(T17)&gt;(MID(T$2,1,FIND(" ",T$2)-1)*1),TRUE,FALSE)</formula>
    </cfRule>
  </conditionalFormatting>
  <conditionalFormatting sqref="AL17 AJ17">
    <cfRule type="containsErrors" dxfId="126" priority="127">
      <formula>ISERROR(AJ17)</formula>
    </cfRule>
  </conditionalFormatting>
  <conditionalFormatting sqref="AM17 AK17">
    <cfRule type="expression" dxfId="125" priority="126">
      <formula>IF(LEN(AK17)=0,IF($A17&gt;0,TRUE,FALSE),FALSE)</formula>
    </cfRule>
  </conditionalFormatting>
  <conditionalFormatting sqref="G17">
    <cfRule type="expression" dxfId="124" priority="125">
      <formula>IF(LEN(G17)=0,IF($A17&gt;0,TRUE,FALSE),FALSE)</formula>
    </cfRule>
  </conditionalFormatting>
  <conditionalFormatting sqref="I17">
    <cfRule type="expression" dxfId="123" priority="124">
      <formula>IF(LEN(I17)=0,IF($A17&gt;0,TRUE,FALSE),FALSE)</formula>
    </cfRule>
  </conditionalFormatting>
  <conditionalFormatting sqref="Y18:Z18">
    <cfRule type="expression" dxfId="122" priority="123">
      <formula>IF(LEN(Y18)=0,IF($A18&gt;0,TRUE,FALSE),FALSE)</formula>
    </cfRule>
  </conditionalFormatting>
  <conditionalFormatting sqref="AJ56 AL56 P56 N56 R56">
    <cfRule type="containsErrors" dxfId="121" priority="122">
      <formula>ISERROR(N56)</formula>
    </cfRule>
  </conditionalFormatting>
  <conditionalFormatting sqref="S56:T56 AM56 Y56:AA56 Q56 O56 M56">
    <cfRule type="expression" dxfId="120" priority="121">
      <formula>IF(LEN(M56)=0,IF($A56&gt;0,TRUE,FALSE),FALSE)</formula>
    </cfRule>
  </conditionalFormatting>
  <conditionalFormatting sqref="AI56 X56">
    <cfRule type="expression" dxfId="119" priority="120">
      <formula>IF((LEN(X56)+$A56)=$A56,IF($A56&gt;0,TRUE,FALSE),FALSE)</formula>
    </cfRule>
  </conditionalFormatting>
  <conditionalFormatting sqref="T56:X56 AB56 AD56:AH56">
    <cfRule type="expression" dxfId="118" priority="119">
      <formula>IF(LEN(T56)&gt;(MID(T$2,1,FIND(" ",T$2)-1)*1),TRUE,FALSE)</formula>
    </cfRule>
  </conditionalFormatting>
  <conditionalFormatting sqref="AJ62 AL62 P62 N62 R62">
    <cfRule type="containsErrors" dxfId="117" priority="118">
      <formula>ISERROR(N62)</formula>
    </cfRule>
  </conditionalFormatting>
  <conditionalFormatting sqref="S62:T62 AM62 Y62:AA62 Q62 O62 M62">
    <cfRule type="expression" dxfId="116" priority="117">
      <formula>IF(LEN(M62)=0,IF($A62&gt;0,TRUE,FALSE),FALSE)</formula>
    </cfRule>
  </conditionalFormatting>
  <conditionalFormatting sqref="AI62 X62">
    <cfRule type="expression" dxfId="115" priority="116">
      <formula>IF((LEN(X62)+$A62)=$A62,IF($A62&gt;0,TRUE,FALSE),FALSE)</formula>
    </cfRule>
  </conditionalFormatting>
  <conditionalFormatting sqref="T62:X62 AB62 AD62:AH62">
    <cfRule type="expression" dxfId="114" priority="115">
      <formula>IF(LEN(T62)&gt;(MID(T$2,1,FIND(" ",T$2)-1)*1),TRUE,FALSE)</formula>
    </cfRule>
  </conditionalFormatting>
  <conditionalFormatting sqref="AJ102 AL102 P102 N102 R102">
    <cfRule type="containsErrors" dxfId="113" priority="114">
      <formula>ISERROR(N102)</formula>
    </cfRule>
  </conditionalFormatting>
  <conditionalFormatting sqref="S102:T102 AM102 Y102:AA102 Q102 O102 M102">
    <cfRule type="expression" dxfId="112" priority="113">
      <formula>IF(LEN(M102)=0,IF($A102&gt;0,TRUE,FALSE),FALSE)</formula>
    </cfRule>
  </conditionalFormatting>
  <conditionalFormatting sqref="AI102 X102">
    <cfRule type="expression" dxfId="111" priority="112">
      <formula>IF((LEN(X102)+$A102)=$A102,IF($A102&gt;0,TRUE,FALSE),FALSE)</formula>
    </cfRule>
  </conditionalFormatting>
  <conditionalFormatting sqref="T102:X102 AB102 AD102:AH102">
    <cfRule type="expression" dxfId="110" priority="111">
      <formula>IF(LEN(T102)&gt;(MID(T$2,1,FIND(" ",T$2)-1)*1),TRUE,FALSE)</formula>
    </cfRule>
  </conditionalFormatting>
  <conditionalFormatting sqref="AC56">
    <cfRule type="expression" dxfId="109" priority="110">
      <formula>IF(LEN(AC56)&gt;(MID(AC$2,1,FIND(" ",AC$2)-1)*1),TRUE,FALSE)</formula>
    </cfRule>
  </conditionalFormatting>
  <conditionalFormatting sqref="AC62">
    <cfRule type="expression" dxfId="108" priority="109">
      <formula>IF(LEN(AC62)&gt;(MID(AC$2,1,FIND(" ",AC$2)-1)*1),TRUE,FALSE)</formula>
    </cfRule>
  </conditionalFormatting>
  <conditionalFormatting sqref="AC102">
    <cfRule type="expression" dxfId="107" priority="108">
      <formula>IF(LEN(AC102)&gt;(MID(AC$2,1,FIND(" ",AC$2)-1)*1),TRUE,FALSE)</formula>
    </cfRule>
  </conditionalFormatting>
  <conditionalFormatting sqref="AK56">
    <cfRule type="expression" dxfId="106" priority="107">
      <formula>IF(LEN(AK56)=0,IF($A56&gt;0,TRUE,FALSE),FALSE)</formula>
    </cfRule>
  </conditionalFormatting>
  <conditionalFormatting sqref="AK62">
    <cfRule type="expression" dxfId="105" priority="106">
      <formula>IF(LEN(AK62)=0,IF($A62&gt;0,TRUE,FALSE),FALSE)</formula>
    </cfRule>
  </conditionalFormatting>
  <conditionalFormatting sqref="AK102">
    <cfRule type="expression" dxfId="104" priority="105">
      <formula>IF(LEN(AK102)=0,IF($A102&gt;0,TRUE,FALSE),FALSE)</formula>
    </cfRule>
  </conditionalFormatting>
  <conditionalFormatting sqref="AB64:AC64 W64:Y64 T64">
    <cfRule type="expression" dxfId="103" priority="104">
      <formula>IF(LEN(T64)=0,IF($A64&gt;0,TRUE,FALSE),FALSE)</formula>
    </cfRule>
  </conditionalFormatting>
  <conditionalFormatting sqref="Z64:AA64 T64:V64">
    <cfRule type="expression" dxfId="102" priority="103">
      <formula>IF(LEN(T64)&gt;(MID(T$2,1,FIND(" ",T$2)-1)*1),TRUE,FALSE)</formula>
    </cfRule>
  </conditionalFormatting>
  <conditionalFormatting sqref="V64">
    <cfRule type="expression" dxfId="101" priority="102">
      <formula>IF((LEN(V64)+$A64)=$A64,IF($A64&gt;0,TRUE,FALSE),FALSE)</formula>
    </cfRule>
  </conditionalFormatting>
  <conditionalFormatting sqref="T70">
    <cfRule type="expression" dxfId="100" priority="101">
      <formula>IF(LEN(T70)=0,IF($A70&gt;0,TRUE,FALSE),FALSE)</formula>
    </cfRule>
  </conditionalFormatting>
  <conditionalFormatting sqref="T70:U70">
    <cfRule type="expression" dxfId="99" priority="100">
      <formula>IF(LEN(T70)&gt;(MID(T$2,1,FIND(" ",T$2)-1)*1),TRUE,FALSE)</formula>
    </cfRule>
  </conditionalFormatting>
  <conditionalFormatting sqref="B104 P104 N104 F104 H104 J104 R104">
    <cfRule type="containsErrors" dxfId="98" priority="99">
      <formula>ISERROR(B104)</formula>
    </cfRule>
  </conditionalFormatting>
  <conditionalFormatting sqref="S104 D104 Q104 O104 G104 I104 K104 M104">
    <cfRule type="expression" dxfId="97" priority="98">
      <formula>IF(LEN(D104)=0,IF($A104&gt;0,TRUE,FALSE),FALSE)</formula>
    </cfRule>
  </conditionalFormatting>
  <conditionalFormatting sqref="F104">
    <cfRule type="containsErrors" dxfId="96" priority="97">
      <formula>ISERROR(F104)</formula>
    </cfRule>
  </conditionalFormatting>
  <conditionalFormatting sqref="E104">
    <cfRule type="expression" dxfId="95" priority="96">
      <formula>IF(LEN(E104)&gt;(MID(E$2,1,FIND(" ",E$2)-1)*1),TRUE,FALSE)</formula>
    </cfRule>
  </conditionalFormatting>
  <conditionalFormatting sqref="C104">
    <cfRule type="expression" dxfId="94" priority="95">
      <formula>IF(LEN(C104)=0,IF($A104&gt;0,TRUE,FALSE),FALSE)</formula>
    </cfRule>
  </conditionalFormatting>
  <conditionalFormatting sqref="AJ105 B105 P105 N105 F105 H105 J105 R105 AL105">
    <cfRule type="containsErrors" dxfId="93" priority="94">
      <formula>ISERROR(B105)</formula>
    </cfRule>
  </conditionalFormatting>
  <conditionalFormatting sqref="S105:T105 D105 Q105 O105 G105 I105 K105 M105 Y105:Z105 AM105 AK105">
    <cfRule type="expression" dxfId="92" priority="93">
      <formula>IF(LEN(D105)=0,IF($A105&gt;0,TRUE,FALSE),FALSE)</formula>
    </cfRule>
  </conditionalFormatting>
  <conditionalFormatting sqref="AI105 X105">
    <cfRule type="expression" dxfId="91" priority="92">
      <formula>IF((LEN(X105)+$A105)=$A105,IF($A105&gt;0,TRUE,FALSE),FALSE)</formula>
    </cfRule>
  </conditionalFormatting>
  <conditionalFormatting sqref="F105">
    <cfRule type="containsErrors" dxfId="90" priority="91">
      <formula>ISERROR(F105)</formula>
    </cfRule>
  </conditionalFormatting>
  <conditionalFormatting sqref="E105 T105:X105 AB105:AH105">
    <cfRule type="expression" dxfId="89" priority="90">
      <formula>IF(LEN(E105)&gt;(MID(E$2,1,FIND(" ",E$2)-1)*1),TRUE,FALSE)</formula>
    </cfRule>
  </conditionalFormatting>
  <conditionalFormatting sqref="C105">
    <cfRule type="expression" dxfId="88" priority="89">
      <formula>IF(LEN(C105)=0,IF($A105&gt;0,TRUE,FALSE),FALSE)</formula>
    </cfRule>
  </conditionalFormatting>
  <conditionalFormatting sqref="AA105">
    <cfRule type="expression" dxfId="87" priority="88">
      <formula>IF(LEN(AA105)=0,IF($A105&gt;0,TRUE,FALSE),FALSE)</formula>
    </cfRule>
  </conditionalFormatting>
  <conditionalFormatting sqref="AL73 B73 F73 H73 J73 P73 N73 R73">
    <cfRule type="containsErrors" dxfId="86" priority="87">
      <formula>ISERROR(B73)</formula>
    </cfRule>
  </conditionalFormatting>
  <conditionalFormatting sqref="AM73 C73:D73 G73 I73 K73 Q73 O73 M73 Y73:AA73 S73:T73">
    <cfRule type="expression" dxfId="85" priority="86">
      <formula>IF(LEN(C73)=0,IF($A73&gt;0,TRUE,FALSE),FALSE)</formula>
    </cfRule>
  </conditionalFormatting>
  <conditionalFormatting sqref="AI73 X73">
    <cfRule type="expression" dxfId="84" priority="85">
      <formula>IF((LEN(X73)+$A73)=$A73,IF($A73&gt;0,TRUE,FALSE),FALSE)</formula>
    </cfRule>
  </conditionalFormatting>
  <conditionalFormatting sqref="F73">
    <cfRule type="containsErrors" dxfId="83" priority="84">
      <formula>ISERROR(F73)</formula>
    </cfRule>
  </conditionalFormatting>
  <conditionalFormatting sqref="AB73:AH73 E73 T73:X73">
    <cfRule type="expression" dxfId="82" priority="83">
      <formula>IF(LEN(E73)&gt;(MID(E$2,1,FIND(" ",E$2)-1)*1),TRUE,FALSE)</formula>
    </cfRule>
  </conditionalFormatting>
  <conditionalFormatting sqref="AJ73">
    <cfRule type="containsErrors" dxfId="81" priority="82">
      <formula>ISERROR(AJ73)</formula>
    </cfRule>
  </conditionalFormatting>
  <conditionalFormatting sqref="AK73">
    <cfRule type="expression" dxfId="80" priority="81">
      <formula>IF(LEN(AK73)=0,IF($A73&gt;0,TRUE,FALSE),FALSE)</formula>
    </cfRule>
  </conditionalFormatting>
  <conditionalFormatting sqref="AJ34 B34 P34 N34 F34 H34 J34 R34">
    <cfRule type="containsErrors" dxfId="79" priority="80">
      <formula>ISERROR(B34)</formula>
    </cfRule>
  </conditionalFormatting>
  <conditionalFormatting sqref="S34 C34:D34 O34 G34 I34 K34 M34 AA34">
    <cfRule type="expression" dxfId="78" priority="79">
      <formula>IF(LEN(C34)=0,IF($A34&gt;0,TRUE,FALSE),FALSE)</formula>
    </cfRule>
  </conditionalFormatting>
  <conditionalFormatting sqref="AI34">
    <cfRule type="expression" dxfId="77" priority="78">
      <formula>IF((LEN(AI34)+$A34)=$A34,IF($A34&gt;0,TRUE,FALSE),FALSE)</formula>
    </cfRule>
  </conditionalFormatting>
  <conditionalFormatting sqref="F34">
    <cfRule type="containsErrors" dxfId="76" priority="77">
      <formula>ISERROR(F34)</formula>
    </cfRule>
  </conditionalFormatting>
  <conditionalFormatting sqref="E34 V34:W34 AB34:AH34">
    <cfRule type="expression" dxfId="75" priority="76">
      <formula>IF(LEN(E34)&gt;(MID(E$2,1,FIND(" ",E$2)-1)*1),TRUE,FALSE)</formula>
    </cfRule>
  </conditionalFormatting>
  <conditionalFormatting sqref="T34">
    <cfRule type="expression" dxfId="74" priority="75">
      <formula>IF(LEN(T34)=0,IF($A34&gt;0,TRUE,FALSE),FALSE)</formula>
    </cfRule>
  </conditionalFormatting>
  <conditionalFormatting sqref="T34:U34">
    <cfRule type="expression" dxfId="73" priority="74">
      <formula>IF(LEN(T34)&gt;(MID(T$2,1,FIND(" ",T$2)-1)*1),TRUE,FALSE)</formula>
    </cfRule>
  </conditionalFormatting>
  <conditionalFormatting sqref="Y34:Z34">
    <cfRule type="expression" dxfId="72" priority="73">
      <formula>IF(LEN(Y34)=0,IF($A34&gt;0,TRUE,FALSE),FALSE)</formula>
    </cfRule>
  </conditionalFormatting>
  <conditionalFormatting sqref="X34">
    <cfRule type="expression" dxfId="71" priority="72">
      <formula>IF((LEN(X34)+$A34)=$A34,IF($A34&gt;0,TRUE,FALSE),FALSE)</formula>
    </cfRule>
  </conditionalFormatting>
  <conditionalFormatting sqref="X34">
    <cfRule type="expression" dxfId="70" priority="71">
      <formula>IF(LEN(X34)&gt;(MID(X$2,1,FIND(" ",X$2)-1)*1),TRUE,FALSE)</formula>
    </cfRule>
  </conditionalFormatting>
  <conditionalFormatting sqref="AL34">
    <cfRule type="containsErrors" dxfId="69" priority="70">
      <formula>ISERROR(AL34)</formula>
    </cfRule>
  </conditionalFormatting>
  <conditionalFormatting sqref="AK34 AM34">
    <cfRule type="expression" dxfId="68" priority="69">
      <formula>IF(LEN(AK34)=0,IF($A34&gt;0,TRUE,FALSE),FALSE)</formula>
    </cfRule>
  </conditionalFormatting>
  <conditionalFormatting sqref="Q34">
    <cfRule type="expression" dxfId="67" priority="68">
      <formula>IF(LEN(Q34)=0,IF($A34&gt;0,TRUE,FALSE),FALSE)</formula>
    </cfRule>
  </conditionalFormatting>
  <conditionalFormatting sqref="AL19 B19 F19 H19 J19 R19">
    <cfRule type="containsErrors" dxfId="66" priority="67">
      <formula>ISERROR(B19)</formula>
    </cfRule>
  </conditionalFormatting>
  <conditionalFormatting sqref="AA19 S19:T19 AM19 C19:D19 G19 I19 K19">
    <cfRule type="expression" dxfId="65" priority="66">
      <formula>IF(LEN(C19)=0,IF($A19&gt;0,TRUE,FALSE),FALSE)</formula>
    </cfRule>
  </conditionalFormatting>
  <conditionalFormatting sqref="AI19 X19">
    <cfRule type="expression" dxfId="64" priority="65">
      <formula>IF((LEN(X19)+$A19)=$A19,IF($A19&gt;0,TRUE,FALSE),FALSE)</formula>
    </cfRule>
  </conditionalFormatting>
  <conditionalFormatting sqref="F19">
    <cfRule type="containsErrors" dxfId="63" priority="64">
      <formula>ISERROR(F19)</formula>
    </cfRule>
  </conditionalFormatting>
  <conditionalFormatting sqref="T19:X19 E19 AB19:AH19">
    <cfRule type="expression" dxfId="62" priority="63">
      <formula>IF(LEN(E19)&gt;(MID(E$2,1,FIND(" ",E$2)-1)*1),TRUE,FALSE)</formula>
    </cfRule>
  </conditionalFormatting>
  <conditionalFormatting sqref="AJ19">
    <cfRule type="containsErrors" dxfId="61" priority="62">
      <formula>ISERROR(AJ19)</formula>
    </cfRule>
  </conditionalFormatting>
  <conditionalFormatting sqref="AK19">
    <cfRule type="expression" dxfId="60" priority="61">
      <formula>IF(LEN(AK19)=0,IF($A19&gt;0,TRUE,FALSE),FALSE)</formula>
    </cfRule>
  </conditionalFormatting>
  <conditionalFormatting sqref="Y19:Z19">
    <cfRule type="expression" dxfId="59" priority="60">
      <formula>IF(LEN(Y19)=0,IF($A19&gt;0,TRUE,FALSE),FALSE)</formula>
    </cfRule>
  </conditionalFormatting>
  <conditionalFormatting sqref="N19 P19">
    <cfRule type="containsErrors" dxfId="58" priority="59">
      <formula>ISERROR(N19)</formula>
    </cfRule>
  </conditionalFormatting>
  <conditionalFormatting sqref="M19 O19 Q19">
    <cfRule type="expression" dxfId="57" priority="58">
      <formula>IF(LEN(M19)=0,IF($A19&gt;0,TRUE,FALSE),FALSE)</formula>
    </cfRule>
  </conditionalFormatting>
  <conditionalFormatting sqref="AL35 B35 F35 H35 J35 R35">
    <cfRule type="containsErrors" dxfId="56" priority="57">
      <formula>ISERROR(B35)</formula>
    </cfRule>
  </conditionalFormatting>
  <conditionalFormatting sqref="S35:T35 AM35 D35 G35 I35 K35">
    <cfRule type="expression" dxfId="55" priority="56">
      <formula>IF(LEN(D35)=0,IF($A35&gt;0,TRUE,FALSE),FALSE)</formula>
    </cfRule>
  </conditionalFormatting>
  <conditionalFormatting sqref="AI35 X35">
    <cfRule type="expression" dxfId="54" priority="55">
      <formula>IF((LEN(X35)+$A35)=$A35,IF($A35&gt;0,TRUE,FALSE),FALSE)</formula>
    </cfRule>
  </conditionalFormatting>
  <conditionalFormatting sqref="F35">
    <cfRule type="containsErrors" dxfId="53" priority="54">
      <formula>ISERROR(F35)</formula>
    </cfRule>
  </conditionalFormatting>
  <conditionalFormatting sqref="T35:X35 E35 AB35 AD35:AH35">
    <cfRule type="expression" dxfId="52" priority="53">
      <formula>IF(LEN(E35)&gt;(MID(E$2,1,FIND(" ",E$2)-1)*1),TRUE,FALSE)</formula>
    </cfRule>
  </conditionalFormatting>
  <conditionalFormatting sqref="AJ35">
    <cfRule type="containsErrors" dxfId="51" priority="52">
      <formula>ISERROR(AJ35)</formula>
    </cfRule>
  </conditionalFormatting>
  <conditionalFormatting sqref="AK35">
    <cfRule type="expression" dxfId="50" priority="51">
      <formula>IF(LEN(AK35)=0,IF($A35&gt;0,TRUE,FALSE),FALSE)</formula>
    </cfRule>
  </conditionalFormatting>
  <conditionalFormatting sqref="Y35:Z35">
    <cfRule type="expression" dxfId="49" priority="50">
      <formula>IF(LEN(Y35)=0,IF($A35&gt;0,TRUE,FALSE),FALSE)</formula>
    </cfRule>
  </conditionalFormatting>
  <conditionalFormatting sqref="N35 P35">
    <cfRule type="containsErrors" dxfId="48" priority="49">
      <formula>ISERROR(N35)</formula>
    </cfRule>
  </conditionalFormatting>
  <conditionalFormatting sqref="M35 O35 Q35">
    <cfRule type="expression" dxfId="47" priority="48">
      <formula>IF(LEN(M35)=0,IF($A35&gt;0,TRUE,FALSE),FALSE)</formula>
    </cfRule>
  </conditionalFormatting>
  <conditionalFormatting sqref="AA106">
    <cfRule type="expression" dxfId="46" priority="10">
      <formula>IF(LEN(AA106)=0,IF($A106&gt;0,TRUE,FALSE),FALSE)</formula>
    </cfRule>
  </conditionalFormatting>
  <conditionalFormatting sqref="C35">
    <cfRule type="expression" dxfId="45" priority="47">
      <formula>IF(LEN(C35)=0,IF($A35&gt;0,TRUE,FALSE),FALSE)</formula>
    </cfRule>
  </conditionalFormatting>
  <conditionalFormatting sqref="AA35">
    <cfRule type="expression" dxfId="44" priority="46">
      <formula>IF(LEN(AA35)=0,IF($A35&gt;0,TRUE,FALSE),FALSE)</formula>
    </cfRule>
  </conditionalFormatting>
  <conditionalFormatting sqref="AL58 B58 F58 H58 J58 R58">
    <cfRule type="containsErrors" dxfId="43" priority="45">
      <formula>ISERROR(B58)</formula>
    </cfRule>
  </conditionalFormatting>
  <conditionalFormatting sqref="S58:T58 AM58 D58 G58 I58 K58">
    <cfRule type="expression" dxfId="42" priority="44">
      <formula>IF(LEN(D58)=0,IF($A58&gt;0,TRUE,FALSE),FALSE)</formula>
    </cfRule>
  </conditionalFormatting>
  <conditionalFormatting sqref="AI58 X58">
    <cfRule type="expression" dxfId="41" priority="43">
      <formula>IF((LEN(X58)+$A58)=$A58,IF($A58&gt;0,TRUE,FALSE),FALSE)</formula>
    </cfRule>
  </conditionalFormatting>
  <conditionalFormatting sqref="F58">
    <cfRule type="containsErrors" dxfId="40" priority="42">
      <formula>ISERROR(F58)</formula>
    </cfRule>
  </conditionalFormatting>
  <conditionalFormatting sqref="T58:X58 E58 AB58 AD58:AH58">
    <cfRule type="expression" dxfId="39" priority="41">
      <formula>IF(LEN(E58)&gt;(MID(E$2,1,FIND(" ",E$2)-1)*1),TRUE,FALSE)</formula>
    </cfRule>
  </conditionalFormatting>
  <conditionalFormatting sqref="AJ58">
    <cfRule type="containsErrors" dxfId="38" priority="40">
      <formula>ISERROR(AJ58)</formula>
    </cfRule>
  </conditionalFormatting>
  <conditionalFormatting sqref="AK58">
    <cfRule type="expression" dxfId="37" priority="39">
      <formula>IF(LEN(AK58)=0,IF($A58&gt;0,TRUE,FALSE),FALSE)</formula>
    </cfRule>
  </conditionalFormatting>
  <conditionalFormatting sqref="Y58:Z58">
    <cfRule type="expression" dxfId="36" priority="38">
      <formula>IF(LEN(Y58)=0,IF($A58&gt;0,TRUE,FALSE),FALSE)</formula>
    </cfRule>
  </conditionalFormatting>
  <conditionalFormatting sqref="N58 P58">
    <cfRule type="containsErrors" dxfId="35" priority="37">
      <formula>ISERROR(N58)</formula>
    </cfRule>
  </conditionalFormatting>
  <conditionalFormatting sqref="M58 O58 Q58">
    <cfRule type="expression" dxfId="34" priority="36">
      <formula>IF(LEN(M58)=0,IF($A58&gt;0,TRUE,FALSE),FALSE)</formula>
    </cfRule>
  </conditionalFormatting>
  <conditionalFormatting sqref="C106">
    <cfRule type="expression" dxfId="33" priority="11">
      <formula>IF(LEN(C106)=0,IF($A106&gt;0,TRUE,FALSE),FALSE)</formula>
    </cfRule>
  </conditionalFormatting>
  <conditionalFormatting sqref="C58">
    <cfRule type="expression" dxfId="32" priority="35">
      <formula>IF(LEN(C58)=0,IF($A58&gt;0,TRUE,FALSE),FALSE)</formula>
    </cfRule>
  </conditionalFormatting>
  <conditionalFormatting sqref="AA58">
    <cfRule type="expression" dxfId="31" priority="34">
      <formula>IF(LEN(AA58)=0,IF($A58&gt;0,TRUE,FALSE),FALSE)</formula>
    </cfRule>
  </conditionalFormatting>
  <conditionalFormatting sqref="AL74 B74 F74 H74 J74 R74">
    <cfRule type="containsErrors" dxfId="30" priority="33">
      <formula>ISERROR(B74)</formula>
    </cfRule>
  </conditionalFormatting>
  <conditionalFormatting sqref="S74:T74 AM74 D74 G74 I74 K74">
    <cfRule type="expression" dxfId="29" priority="32">
      <formula>IF(LEN(D74)=0,IF($A74&gt;0,TRUE,FALSE),FALSE)</formula>
    </cfRule>
  </conditionalFormatting>
  <conditionalFormatting sqref="AI74 X74">
    <cfRule type="expression" dxfId="28" priority="31">
      <formula>IF((LEN(X74)+$A74)=$A74,IF($A74&gt;0,TRUE,FALSE),FALSE)</formula>
    </cfRule>
  </conditionalFormatting>
  <conditionalFormatting sqref="F74">
    <cfRule type="containsErrors" dxfId="27" priority="30">
      <formula>ISERROR(F74)</formula>
    </cfRule>
  </conditionalFormatting>
  <conditionalFormatting sqref="T74:X74 E74 AB74 AD74:AH74">
    <cfRule type="expression" dxfId="26" priority="29">
      <formula>IF(LEN(E74)&gt;(MID(E$2,1,FIND(" ",E$2)-1)*1),TRUE,FALSE)</formula>
    </cfRule>
  </conditionalFormatting>
  <conditionalFormatting sqref="AJ74">
    <cfRule type="containsErrors" dxfId="25" priority="28">
      <formula>ISERROR(AJ74)</formula>
    </cfRule>
  </conditionalFormatting>
  <conditionalFormatting sqref="AK74">
    <cfRule type="expression" dxfId="24" priority="27">
      <formula>IF(LEN(AK74)=0,IF($A74&gt;0,TRUE,FALSE),FALSE)</formula>
    </cfRule>
  </conditionalFormatting>
  <conditionalFormatting sqref="Y74:Z74">
    <cfRule type="expression" dxfId="23" priority="26">
      <formula>IF(LEN(Y74)=0,IF($A74&gt;0,TRUE,FALSE),FALSE)</formula>
    </cfRule>
  </conditionalFormatting>
  <conditionalFormatting sqref="N74 P74">
    <cfRule type="containsErrors" dxfId="22" priority="25">
      <formula>ISERROR(N74)</formula>
    </cfRule>
  </conditionalFormatting>
  <conditionalFormatting sqref="M74 O74 Q74">
    <cfRule type="expression" dxfId="21" priority="24">
      <formula>IF(LEN(M74)=0,IF($A74&gt;0,TRUE,FALSE),FALSE)</formula>
    </cfRule>
  </conditionalFormatting>
  <conditionalFormatting sqref="C74">
    <cfRule type="expression" dxfId="20" priority="23">
      <formula>IF(LEN(C74)=0,IF($A74&gt;0,TRUE,FALSE),FALSE)</formula>
    </cfRule>
  </conditionalFormatting>
  <conditionalFormatting sqref="AA74">
    <cfRule type="expression" dxfId="19" priority="22">
      <formula>IF(LEN(AA74)=0,IF($A74&gt;0,TRUE,FALSE),FALSE)</formula>
    </cfRule>
  </conditionalFormatting>
  <conditionalFormatting sqref="AL106 B106 F106 H106 J106 R106">
    <cfRule type="containsErrors" dxfId="18" priority="21">
      <formula>ISERROR(B106)</formula>
    </cfRule>
  </conditionalFormatting>
  <conditionalFormatting sqref="S106:T106 AM106 D106 G106 I106 K106">
    <cfRule type="expression" dxfId="17" priority="20">
      <formula>IF(LEN(D106)=0,IF($A106&gt;0,TRUE,FALSE),FALSE)</formula>
    </cfRule>
  </conditionalFormatting>
  <conditionalFormatting sqref="AI106 X106">
    <cfRule type="expression" dxfId="16" priority="19">
      <formula>IF((LEN(X106)+$A106)=$A106,IF($A106&gt;0,TRUE,FALSE),FALSE)</formula>
    </cfRule>
  </conditionalFormatting>
  <conditionalFormatting sqref="F106">
    <cfRule type="containsErrors" dxfId="15" priority="18">
      <formula>ISERROR(F106)</formula>
    </cfRule>
  </conditionalFormatting>
  <conditionalFormatting sqref="T106:X106 E106 AB106 AD106:AH106">
    <cfRule type="expression" dxfId="14" priority="17">
      <formula>IF(LEN(E106)&gt;(MID(E$2,1,FIND(" ",E$2)-1)*1),TRUE,FALSE)</formula>
    </cfRule>
  </conditionalFormatting>
  <conditionalFormatting sqref="AJ106">
    <cfRule type="containsErrors" dxfId="13" priority="16">
      <formula>ISERROR(AJ106)</formula>
    </cfRule>
  </conditionalFormatting>
  <conditionalFormatting sqref="AK106">
    <cfRule type="expression" dxfId="12" priority="15">
      <formula>IF(LEN(AK106)=0,IF($A106&gt;0,TRUE,FALSE),FALSE)</formula>
    </cfRule>
  </conditionalFormatting>
  <conditionalFormatting sqref="Y106:Z106">
    <cfRule type="expression" dxfId="11" priority="14">
      <formula>IF(LEN(Y106)=0,IF($A106&gt;0,TRUE,FALSE),FALSE)</formula>
    </cfRule>
  </conditionalFormatting>
  <conditionalFormatting sqref="N106 P106">
    <cfRule type="containsErrors" dxfId="10" priority="13">
      <formula>ISERROR(N106)</formula>
    </cfRule>
  </conditionalFormatting>
  <conditionalFormatting sqref="M106 O106 Q106">
    <cfRule type="expression" dxfId="9" priority="12">
      <formula>IF(LEN(M106)=0,IF($A106&gt;0,TRUE,FALSE),FALSE)</formula>
    </cfRule>
  </conditionalFormatting>
  <conditionalFormatting sqref="AL104 AJ104">
    <cfRule type="containsErrors" dxfId="8" priority="9">
      <formula>ISERROR(AJ104)</formula>
    </cfRule>
  </conditionalFormatting>
  <conditionalFormatting sqref="T104 Y104:Z104 AM104 AK104">
    <cfRule type="expression" dxfId="7" priority="8">
      <formula>IF(LEN(T104)=0,IF($A104&gt;0,TRUE,FALSE),FALSE)</formula>
    </cfRule>
  </conditionalFormatting>
  <conditionalFormatting sqref="X104 AI104">
    <cfRule type="expression" dxfId="6" priority="7">
      <formula>IF((LEN(X104)+$A104)=$A104,IF($A104&gt;0,TRUE,FALSE),FALSE)</formula>
    </cfRule>
  </conditionalFormatting>
  <conditionalFormatting sqref="T104:X104 AB104:AH104">
    <cfRule type="expression" dxfId="5" priority="6">
      <formula>IF(LEN(T104)&gt;(MID(T$2,1,FIND(" ",T$2)-1)*1),TRUE,FALSE)</formula>
    </cfRule>
  </conditionalFormatting>
  <conditionalFormatting sqref="AA104">
    <cfRule type="expression" dxfId="4" priority="5">
      <formula>IF(LEN(AA104)=0,IF($A104&gt;0,TRUE,FALSE),FALSE)</formula>
    </cfRule>
  </conditionalFormatting>
  <conditionalFormatting sqref="AC35">
    <cfRule type="expression" dxfId="3" priority="4">
      <formula>IF(LEN(AC35)&gt;(MID(AC$2,1,FIND(" ",AC$2)-1)*1),TRUE,FALSE)</formula>
    </cfRule>
  </conditionalFormatting>
  <conditionalFormatting sqref="AC58">
    <cfRule type="expression" dxfId="2" priority="3">
      <formula>IF(LEN(AC58)&gt;(MID(AC$2,1,FIND(" ",AC$2)-1)*1),TRUE,FALSE)</formula>
    </cfRule>
  </conditionalFormatting>
  <conditionalFormatting sqref="AC74">
    <cfRule type="expression" dxfId="1" priority="2">
      <formula>IF(LEN(AC74)&gt;(MID(AC$2,1,FIND(" ",AC$2)-1)*1),TRUE,FALSE)</formula>
    </cfRule>
  </conditionalFormatting>
  <conditionalFormatting sqref="AC106">
    <cfRule type="expression" dxfId="0" priority="1">
      <formula>IF(LEN(AC106)&gt;(MID(AC$2,1,FIND(" ",AC$2)-1)*1),TRUE,FALSE)</formula>
    </cfRule>
  </conditionalFormatting>
  <dataValidations count="12">
    <dataValidation type="list" allowBlank="1" showInputMessage="1" showErrorMessage="1" sqref="S3:S106">
      <formula1>munkpa</formula1>
    </dataValidation>
    <dataValidation type="list" allowBlank="1" showInputMessage="1" showErrorMessage="1" sqref="K3:K106">
      <formula1>natkpa</formula1>
    </dataValidation>
    <dataValidation type="list" allowBlank="1" showInputMessage="1" showErrorMessage="1" sqref="G3:G106">
      <formula1>gfs</formula1>
    </dataValidation>
    <dataValidation type="list" allowBlank="1" showInputMessage="1" showErrorMessage="1" sqref="C3:C106">
      <formula1>Dir</formula1>
    </dataValidation>
    <dataValidation type="list" allowBlank="1" showInputMessage="1" showErrorMessage="1" sqref="I3:I106">
      <formula1>natout</formula1>
    </dataValidation>
    <dataValidation type="list" allowBlank="1" showInputMessage="1" showErrorMessage="1" sqref="D3:D106">
      <formula1>"Yes,No"</formula1>
    </dataValidation>
    <dataValidation type="list" allowBlank="1" showInputMessage="1" showErrorMessage="1" sqref="O3:O106">
      <formula1>NDP_Objective</formula1>
    </dataValidation>
    <dataValidation type="list" allowBlank="1" showInputMessage="1" showErrorMessage="1" sqref="AC64 AM3:AM106">
      <formula1>targettype</formula1>
    </dataValidation>
    <dataValidation type="list" allowBlank="1" showInputMessage="1" showErrorMessage="1" sqref="Y64 AA3:AA63 AA65:AA106">
      <formula1>driver</formula1>
    </dataValidation>
    <dataValidation type="list" allowBlank="1" showInputMessage="1" showErrorMessage="1" sqref="AB64 AK3:AK106">
      <formula1>calctype</formula1>
    </dataValidation>
    <dataValidation type="list" allowBlank="1" showInputMessage="1" showErrorMessage="1" sqref="V64 X3:X63 X65:X106">
      <formula1>riskrate</formula1>
    </dataValidation>
    <dataValidation type="list" allowBlank="1" showInputMessage="1" showErrorMessage="1" sqref="Q3:Q106">
      <formula1>tlobj</formula1>
    </dataValidation>
  </dataValidations>
  <pageMargins left="0.31496062992125984" right="0.31496062992125984" top="0.15748031496062992" bottom="0.15748031496062992" header="0.31496062992125984" footer="0.31496062992125984"/>
  <pageSetup paperSize="8" scale="90"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'[1]1. Lists'!#REF!</xm:f>
          </x14:formula1>
          <xm:sqref>M3:M106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Alletta van Sittert</dc:creator>
  <cp:lastModifiedBy>Alletta van Sittert</cp:lastModifiedBy>
  <cp:lastPrinted>2021-02-11T12:00:11Z</cp:lastPrinted>
  <dcterms:created xsi:type="dcterms:W3CDTF">2021-02-11T10:32:50Z</dcterms:created>
  <dcterms:modified xsi:type="dcterms:W3CDTF">2021-02-12T08:01:17Z</dcterms:modified>
</cp:coreProperties>
</file>